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extranet.theglobalfund.org\DavWWWRoot\trp\2014 Documents\NOVEMBER 2015 TRP MEETING\TRP Review Documents - November 2015\HIV\Uzbekistan_H\1. CN Documentation\"/>
    </mc:Choice>
  </mc:AlternateContent>
  <workbookProtection workbookPassword="C66B" lockStructure="1"/>
  <bookViews>
    <workbookView xWindow="480" yWindow="1725" windowWidth="15915" windowHeight="4230" firstSheet="1" activeTab="2"/>
  </bookViews>
  <sheets>
    <sheet name="look uptables" sheetId="2" state="hidden" r:id="rId1"/>
    <sheet name="Guidance" sheetId="4" r:id="rId2"/>
    <sheet name="Input Form" sheetId="5" r:id="rId3"/>
  </sheets>
  <definedNames>
    <definedName name="_xlnm._FilterDatabase" localSheetId="2" hidden="1">'Input Form'!$A$1:$M$9</definedName>
    <definedName name="CountryLookUp">'look uptables'!$A$2:$A$258</definedName>
    <definedName name="CurrencyLookUp">'look uptables'!$D$2:$D$4</definedName>
    <definedName name="DiseaseLookUp">'look uptables'!$B$2:$B$5</definedName>
    <definedName name="ExternalSourceLookUp">'look uptables'!$F$2:$F$49</definedName>
    <definedName name="_xlnm.Print_Area" localSheetId="2">'Input Form'!$A$2:$M$65</definedName>
    <definedName name="ReportingCycleLookUp">'look uptables'!$G$2:$G$5</definedName>
    <definedName name="ReportingYearLookUp">'look uptables'!$E$2:$E$7</definedName>
    <definedName name="UnitLookUp">'look uptables'!$C$2:$C$5</definedName>
  </definedNames>
  <calcPr calcId="152511"/>
</workbook>
</file>

<file path=xl/calcChain.xml><?xml version="1.0" encoding="utf-8"?>
<calcChain xmlns="http://schemas.openxmlformats.org/spreadsheetml/2006/main">
  <c r="D6" i="5" l="1"/>
  <c r="F6" i="5"/>
  <c r="D36" i="5"/>
  <c r="O58" i="5"/>
  <c r="J36" i="5"/>
  <c r="I36" i="5"/>
  <c r="S58" i="5"/>
  <c r="S61" i="5"/>
  <c r="H36" i="5"/>
  <c r="R58" i="5"/>
  <c r="R61" i="5"/>
  <c r="G36" i="5"/>
  <c r="Q58" i="5"/>
  <c r="Q61" i="5"/>
  <c r="F36" i="5"/>
  <c r="P58" i="5"/>
  <c r="P61" i="5"/>
  <c r="T58" i="5"/>
  <c r="T61" i="5"/>
  <c r="D43" i="5"/>
  <c r="F9" i="5"/>
  <c r="O3" i="5"/>
  <c r="U61" i="5"/>
  <c r="U58" i="5"/>
  <c r="O57" i="5"/>
  <c r="D54" i="5"/>
  <c r="C54" i="5"/>
  <c r="B54" i="5"/>
  <c r="J50" i="5"/>
  <c r="I50" i="5"/>
  <c r="H50" i="5"/>
  <c r="G50" i="5"/>
  <c r="F50" i="5"/>
  <c r="D50" i="5"/>
  <c r="C50" i="5"/>
  <c r="B50" i="5"/>
  <c r="J43" i="5"/>
  <c r="T57" i="5"/>
  <c r="T60" i="5"/>
  <c r="I43" i="5"/>
  <c r="S57" i="5"/>
  <c r="S60" i="5"/>
  <c r="H43" i="5"/>
  <c r="R57" i="5"/>
  <c r="R60" i="5"/>
  <c r="G43" i="5"/>
  <c r="Q57" i="5"/>
  <c r="Q60" i="5"/>
  <c r="F43" i="5"/>
  <c r="P57" i="5"/>
  <c r="P60" i="5"/>
  <c r="C36" i="5"/>
  <c r="B36" i="5"/>
  <c r="J31" i="5"/>
  <c r="I31" i="5"/>
  <c r="H31" i="5"/>
  <c r="G31" i="5"/>
  <c r="F31" i="5"/>
  <c r="D31" i="5"/>
  <c r="C31" i="5"/>
  <c r="B31" i="5"/>
  <c r="J17" i="5"/>
  <c r="I17" i="5"/>
  <c r="H17" i="5"/>
  <c r="G17" i="5"/>
  <c r="F17" i="5"/>
  <c r="D17" i="5"/>
  <c r="C17" i="5"/>
  <c r="B17" i="5"/>
  <c r="F58" i="5"/>
  <c r="U60" i="5"/>
  <c r="U57" i="5"/>
  <c r="D37" i="5"/>
  <c r="D40" i="5"/>
  <c r="J37" i="5"/>
  <c r="J40" i="5"/>
  <c r="I37" i="5"/>
  <c r="I40" i="5"/>
  <c r="G37" i="5"/>
  <c r="G40" i="5"/>
  <c r="F37" i="5"/>
  <c r="F40" i="5"/>
  <c r="H37" i="5"/>
  <c r="H40" i="5"/>
  <c r="B56" i="5"/>
  <c r="F62" i="5"/>
  <c r="L64" i="5"/>
  <c r="F38" i="5"/>
  <c r="F41" i="5"/>
  <c r="L60" i="5"/>
  <c r="C6" i="5"/>
  <c r="B6" i="5"/>
  <c r="G6" i="5"/>
  <c r="H6" i="5"/>
  <c r="I6" i="5"/>
  <c r="J6" i="5"/>
</calcChain>
</file>

<file path=xl/sharedStrings.xml><?xml version="1.0" encoding="utf-8"?>
<sst xmlns="http://schemas.openxmlformats.org/spreadsheetml/2006/main" count="478" uniqueCount="432">
  <si>
    <t>Estimated</t>
  </si>
  <si>
    <t>Part Three: Counterpart Financing</t>
  </si>
  <si>
    <t/>
  </si>
  <si>
    <t>X 100</t>
  </si>
  <si>
    <t xml:space="preserve">Financial Gap Analysis and Counterpart Financing Table </t>
  </si>
  <si>
    <t>Currency:</t>
  </si>
  <si>
    <t xml:space="preserve">Domestic source B2: Debt relief </t>
  </si>
  <si>
    <t xml:space="preserve">Domestic source B1: Loans </t>
  </si>
  <si>
    <t xml:space="preserve">Domestic source J1: Loans </t>
  </si>
  <si>
    <t>Domestic source J2: Debt Relief</t>
  </si>
  <si>
    <t>Domestic source J3: Government funding resources</t>
  </si>
  <si>
    <t>Country</t>
  </si>
  <si>
    <t>Amount expressed in:</t>
  </si>
  <si>
    <t>Country:</t>
  </si>
  <si>
    <t xml:space="preserve">Reporting year </t>
  </si>
  <si>
    <t>Disease</t>
  </si>
  <si>
    <t>USD</t>
  </si>
  <si>
    <t>EUR</t>
  </si>
  <si>
    <t>HIV/AIDS</t>
  </si>
  <si>
    <t>Malaria</t>
  </si>
  <si>
    <t>Thousands</t>
  </si>
  <si>
    <t>Saint Helena</t>
  </si>
  <si>
    <t>Saint Pierre and Miquelon</t>
  </si>
  <si>
    <t>Hong Kong</t>
  </si>
  <si>
    <t>Macao</t>
  </si>
  <si>
    <t>Aland Islands</t>
  </si>
  <si>
    <t>Guernsey</t>
  </si>
  <si>
    <t>Isle of Man</t>
  </si>
  <si>
    <t>Jersey</t>
  </si>
  <si>
    <t>Norway</t>
  </si>
  <si>
    <t>Svalbard and Jan Mayen Islands</t>
  </si>
  <si>
    <t>Norfolk Island</t>
  </si>
  <si>
    <t>Guam</t>
  </si>
  <si>
    <t>Northern Mariana Islands</t>
  </si>
  <si>
    <t>Pitcairn</t>
  </si>
  <si>
    <t>Taiwan</t>
  </si>
  <si>
    <t>Multicountry Americas (Andean)</t>
  </si>
  <si>
    <t>Multicountry Americas (CARICOM / PANCAP)</t>
  </si>
  <si>
    <t>Multicountry Americas (CRN+)</t>
  </si>
  <si>
    <t>Multicountry Americas (Meso)</t>
  </si>
  <si>
    <t>Multicountry Western Pacific</t>
  </si>
  <si>
    <t>Multicountry Americas (OECS)</t>
  </si>
  <si>
    <t>Multicountry Africa (RMCC)</t>
  </si>
  <si>
    <t>Lutheran World Federation</t>
  </si>
  <si>
    <t>Burundi</t>
  </si>
  <si>
    <t>Comoros</t>
  </si>
  <si>
    <t>Djibouti</t>
  </si>
  <si>
    <t>Eritrea</t>
  </si>
  <si>
    <t>Ethiopia</t>
  </si>
  <si>
    <t>Kenya</t>
  </si>
  <si>
    <t>Madagascar</t>
  </si>
  <si>
    <t>Malawi</t>
  </si>
  <si>
    <t>Mauritius</t>
  </si>
  <si>
    <t>Mayotte</t>
  </si>
  <si>
    <t>Mozambique</t>
  </si>
  <si>
    <t>Réunion</t>
  </si>
  <si>
    <t>Rwanda</t>
  </si>
  <si>
    <t>Seychelles</t>
  </si>
  <si>
    <t>Somalia</t>
  </si>
  <si>
    <t>Uganda</t>
  </si>
  <si>
    <t>Tanzania (United Republic)</t>
  </si>
  <si>
    <t>Zambia</t>
  </si>
  <si>
    <t>Zimbabwe</t>
  </si>
  <si>
    <t>Angola</t>
  </si>
  <si>
    <t>Cameroon</t>
  </si>
  <si>
    <t>Central African Republic</t>
  </si>
  <si>
    <t>Chad</t>
  </si>
  <si>
    <t>Congo</t>
  </si>
  <si>
    <t>Congo (Democratic Republic)</t>
  </si>
  <si>
    <t>Equatorial Guinea</t>
  </si>
  <si>
    <t>Gabon</t>
  </si>
  <si>
    <t>Sao Tome and Principe</t>
  </si>
  <si>
    <t>Algeria</t>
  </si>
  <si>
    <t>Egypt</t>
  </si>
  <si>
    <t>Libyan Arab Jamahiriya</t>
  </si>
  <si>
    <t>Morocco</t>
  </si>
  <si>
    <t>Sudan</t>
  </si>
  <si>
    <t>Tunisia</t>
  </si>
  <si>
    <t>Western Sahara</t>
  </si>
  <si>
    <t>Botswana</t>
  </si>
  <si>
    <t>Lesotho</t>
  </si>
  <si>
    <t>Namibia</t>
  </si>
  <si>
    <t>South Africa</t>
  </si>
  <si>
    <t>Swaziland</t>
  </si>
  <si>
    <t>Benin</t>
  </si>
  <si>
    <t>Burkina Faso</t>
  </si>
  <si>
    <t>Cape Verde</t>
  </si>
  <si>
    <t>Côte d'Ivoire</t>
  </si>
  <si>
    <t>Gambia</t>
  </si>
  <si>
    <t>Ghana</t>
  </si>
  <si>
    <t>Guinea</t>
  </si>
  <si>
    <t>Guinea-Bissau</t>
  </si>
  <si>
    <t>Liberia</t>
  </si>
  <si>
    <t>Mali</t>
  </si>
  <si>
    <t>Mauritania</t>
  </si>
  <si>
    <t>Niger</t>
  </si>
  <si>
    <t>Nigeria</t>
  </si>
  <si>
    <t>Senegal</t>
  </si>
  <si>
    <t>Sierra Leone</t>
  </si>
  <si>
    <t>Togo</t>
  </si>
  <si>
    <t>Belize</t>
  </si>
  <si>
    <t>Costa Rica</t>
  </si>
  <si>
    <t>El Salvador</t>
  </si>
  <si>
    <t>Guatemala</t>
  </si>
  <si>
    <t>Honduras</t>
  </si>
  <si>
    <t>Mexico</t>
  </si>
  <si>
    <t>Nicaragua</t>
  </si>
  <si>
    <t>Panama</t>
  </si>
  <si>
    <t>Bermuda</t>
  </si>
  <si>
    <t>Canada</t>
  </si>
  <si>
    <t>Greenland</t>
  </si>
  <si>
    <t>United States</t>
  </si>
  <si>
    <t>Argentina</t>
  </si>
  <si>
    <t>Bolivia (Plurinational State)</t>
  </si>
  <si>
    <t>Brazil</t>
  </si>
  <si>
    <t>Chile</t>
  </si>
  <si>
    <t>Colombia</t>
  </si>
  <si>
    <t>Ecuador</t>
  </si>
  <si>
    <t>Falkland Islands (Malvinas)</t>
  </si>
  <si>
    <t>French Guiana</t>
  </si>
  <si>
    <t>Guyana</t>
  </si>
  <si>
    <t>Paraguay</t>
  </si>
  <si>
    <t>Peru</t>
  </si>
  <si>
    <t>Suriname</t>
  </si>
  <si>
    <t>Uruguay</t>
  </si>
  <si>
    <t>Venezuela</t>
  </si>
  <si>
    <t>Anguilla</t>
  </si>
  <si>
    <t>Antigua and Barbuda</t>
  </si>
  <si>
    <t>Aruba</t>
  </si>
  <si>
    <t>Bahamas</t>
  </si>
  <si>
    <t>Barbados</t>
  </si>
  <si>
    <t>British Virgin Islands</t>
  </si>
  <si>
    <t>Cayman Islands</t>
  </si>
  <si>
    <t>Cuba</t>
  </si>
  <si>
    <t>Dominica</t>
  </si>
  <si>
    <t>Dominican Republic</t>
  </si>
  <si>
    <t>Grenada</t>
  </si>
  <si>
    <t>Guadeloupe</t>
  </si>
  <si>
    <t>Haiti</t>
  </si>
  <si>
    <t>Jamaica</t>
  </si>
  <si>
    <t>Martinique</t>
  </si>
  <si>
    <t>Montserrat</t>
  </si>
  <si>
    <t>Netherlands Antilles</t>
  </si>
  <si>
    <t>Puerto Rico</t>
  </si>
  <si>
    <t>Saint Kitts and Nevis</t>
  </si>
  <si>
    <t>Saint Lucia</t>
  </si>
  <si>
    <t>Saint Vincent and Grenadines</t>
  </si>
  <si>
    <t>Trinidad and Tobago</t>
  </si>
  <si>
    <t>Turks and Caicos Islands</t>
  </si>
  <si>
    <t>United States Virgin Islands</t>
  </si>
  <si>
    <t>Kazakhstan</t>
  </si>
  <si>
    <t>Kyrgyzstan</t>
  </si>
  <si>
    <t>Tajikistan</t>
  </si>
  <si>
    <t>Turkmenistan</t>
  </si>
  <si>
    <t>Uzbekistan</t>
  </si>
  <si>
    <t>China</t>
  </si>
  <si>
    <t>Korea (Democratic Peoples Republic)</t>
  </si>
  <si>
    <t>Republic of Korea</t>
  </si>
  <si>
    <t>Japan</t>
  </si>
  <si>
    <t>Mongolia</t>
  </si>
  <si>
    <t>Brunei Darussalam</t>
  </si>
  <si>
    <t>Cambodia</t>
  </si>
  <si>
    <t>Indonesia</t>
  </si>
  <si>
    <t>Lao (Peoples Democratic Republic)</t>
  </si>
  <si>
    <t>Malaysia</t>
  </si>
  <si>
    <t>Myanmar</t>
  </si>
  <si>
    <t>Philippines</t>
  </si>
  <si>
    <t>Singapore</t>
  </si>
  <si>
    <t>Thailand</t>
  </si>
  <si>
    <t>Timor-Leste</t>
  </si>
  <si>
    <t>Viet Nam</t>
  </si>
  <si>
    <t>Afghanistan</t>
  </si>
  <si>
    <t>Bangladesh</t>
  </si>
  <si>
    <t>Bhutan</t>
  </si>
  <si>
    <t>India</t>
  </si>
  <si>
    <t>Iran (Islamic Republic)</t>
  </si>
  <si>
    <t>Maldives</t>
  </si>
  <si>
    <t>Nepal</t>
  </si>
  <si>
    <t>Pakistan</t>
  </si>
  <si>
    <t>Sri Lanka</t>
  </si>
  <si>
    <t>Armenia</t>
  </si>
  <si>
    <t>Azerbaijan</t>
  </si>
  <si>
    <t>Bahrain</t>
  </si>
  <si>
    <t>Cyprus</t>
  </si>
  <si>
    <t>Georgia</t>
  </si>
  <si>
    <t>Iraq</t>
  </si>
  <si>
    <t>Israel</t>
  </si>
  <si>
    <t>Jordan</t>
  </si>
  <si>
    <t>Kuwait</t>
  </si>
  <si>
    <t>Lebanon</t>
  </si>
  <si>
    <t>West Bank and Gaza</t>
  </si>
  <si>
    <t>Oman</t>
  </si>
  <si>
    <t>Qatar</t>
  </si>
  <si>
    <t>Saudi Arabia</t>
  </si>
  <si>
    <t>Syrian Arab Republic</t>
  </si>
  <si>
    <t>Turkey</t>
  </si>
  <si>
    <t>United Arab Emirates</t>
  </si>
  <si>
    <t>Yemen</t>
  </si>
  <si>
    <t>Belarus</t>
  </si>
  <si>
    <t>Bulgaria</t>
  </si>
  <si>
    <t>Czech Republic</t>
  </si>
  <si>
    <t>Hungary</t>
  </si>
  <si>
    <t>Poland</t>
  </si>
  <si>
    <t>Moldova</t>
  </si>
  <si>
    <t>Romania</t>
  </si>
  <si>
    <t>Russian Federation</t>
  </si>
  <si>
    <t>Slovakia</t>
  </si>
  <si>
    <t>Ukraine</t>
  </si>
  <si>
    <t>Denmark</t>
  </si>
  <si>
    <t>Estonia</t>
  </si>
  <si>
    <t>Faeroe Islands</t>
  </si>
  <si>
    <t>Finland</t>
  </si>
  <si>
    <t>Iceland</t>
  </si>
  <si>
    <t>Ireland</t>
  </si>
  <si>
    <t>Latvia</t>
  </si>
  <si>
    <t>Lithuania</t>
  </si>
  <si>
    <t>Sweden</t>
  </si>
  <si>
    <t>United Kingdom</t>
  </si>
  <si>
    <t>Albania</t>
  </si>
  <si>
    <t>Andorra</t>
  </si>
  <si>
    <t>Bosnia and Herzegovina</t>
  </si>
  <si>
    <t>Croatia</t>
  </si>
  <si>
    <t>Gibraltar</t>
  </si>
  <si>
    <t>Greece</t>
  </si>
  <si>
    <t>Holy See</t>
  </si>
  <si>
    <t>Italy</t>
  </si>
  <si>
    <t>Malta</t>
  </si>
  <si>
    <t>Portugal</t>
  </si>
  <si>
    <t>San Marino</t>
  </si>
  <si>
    <t>ex Serbia-Montenegro</t>
  </si>
  <si>
    <t>Slovenia</t>
  </si>
  <si>
    <t>Spain</t>
  </si>
  <si>
    <t>Macedonia (Former Yugoslav Republic)</t>
  </si>
  <si>
    <t>Austria</t>
  </si>
  <si>
    <t>Belgium</t>
  </si>
  <si>
    <t>France</t>
  </si>
  <si>
    <t>Germany</t>
  </si>
  <si>
    <t>Liechtenstein</t>
  </si>
  <si>
    <t>Luxembourg</t>
  </si>
  <si>
    <t>Monaco</t>
  </si>
  <si>
    <t>Netherlands</t>
  </si>
  <si>
    <t>Switzerland</t>
  </si>
  <si>
    <t>Australia</t>
  </si>
  <si>
    <t>New Zealand</t>
  </si>
  <si>
    <t>Fiji</t>
  </si>
  <si>
    <t>New Caledonia</t>
  </si>
  <si>
    <t>Papua New Guinea</t>
  </si>
  <si>
    <t>Solomon Islands</t>
  </si>
  <si>
    <t>Vanuatu</t>
  </si>
  <si>
    <t>Kiribati</t>
  </si>
  <si>
    <t>Marshall Islands</t>
  </si>
  <si>
    <t>Micronesia (Federated States)</t>
  </si>
  <si>
    <t>Nauru</t>
  </si>
  <si>
    <t>Palau</t>
  </si>
  <si>
    <t>American Samoa</t>
  </si>
  <si>
    <t>Cook Islands</t>
  </si>
  <si>
    <t>French Polynesia</t>
  </si>
  <si>
    <t>Niue</t>
  </si>
  <si>
    <t>Samoa</t>
  </si>
  <si>
    <t>Tokelau</t>
  </si>
  <si>
    <t>Tonga</t>
  </si>
  <si>
    <t>Tuvalu</t>
  </si>
  <si>
    <t>Wallis and Futuna Islands</t>
  </si>
  <si>
    <t>Kosovo</t>
  </si>
  <si>
    <t>Zanzibar</t>
  </si>
  <si>
    <t>Serbia</t>
  </si>
  <si>
    <t>Montenegro</t>
  </si>
  <si>
    <t>South Sudan</t>
  </si>
  <si>
    <t>Millions</t>
  </si>
  <si>
    <t>Multicountry Africa (West Africa Corridor Program)</t>
  </si>
  <si>
    <t>Multicountry Americas (REDCA+)</t>
  </si>
  <si>
    <t>Multicountry Africa (SADC)</t>
  </si>
  <si>
    <t>Multicountry Americas (COPRECOS)</t>
  </si>
  <si>
    <t>Multicountry South Asia</t>
  </si>
  <si>
    <t>Multicountry East Asia And Pacific (APN+)</t>
  </si>
  <si>
    <t>Multicountry Middle East - North Africa (MENAHRA)</t>
  </si>
  <si>
    <t>Multicountry East Asia And Pacific (ISEAN-HIVOS)</t>
  </si>
  <si>
    <t>Multicountry Americas (REDTRASEX)</t>
  </si>
  <si>
    <t>External source</t>
  </si>
  <si>
    <t>African Development Bank (AFD)</t>
  </si>
  <si>
    <t>Asian Development Bank (ADB)</t>
  </si>
  <si>
    <t xml:space="preserve">Bill and Melinda Gates Foundation </t>
  </si>
  <si>
    <t>Clinton Foundation</t>
  </si>
  <si>
    <t>Economic Community Of West African States (ECOWAS)</t>
  </si>
  <si>
    <t>European Union/European Commsion</t>
  </si>
  <si>
    <t>Food and Agriculture Organization (FAO)</t>
  </si>
  <si>
    <t>International Labor Organization (ILO)</t>
  </si>
  <si>
    <t>International Organization for Migration (IOM)</t>
  </si>
  <si>
    <t>Korea</t>
  </si>
  <si>
    <t xml:space="preserve">Malaria Consortium </t>
  </si>
  <si>
    <t>Medicins Sans Frontiers (MSF)</t>
  </si>
  <si>
    <t>STOP TB Partnership</t>
  </si>
  <si>
    <t>Joint United Nations Programme on HIV/AIDS (UNAIDS)</t>
  </si>
  <si>
    <t>United Nations Development Programme (UNDP)</t>
  </si>
  <si>
    <t>United Nations Population Fund (UNFPA)</t>
  </si>
  <si>
    <t>United Nations High Commissioner for Refugees (UNHCR)</t>
  </si>
  <si>
    <t>The United Nations Children's Fund (UNICEF)</t>
  </si>
  <si>
    <t>United Nations Development Fund for Women (UNIFEM)</t>
  </si>
  <si>
    <t>International Drug Purchase Facility (UNITAID)</t>
  </si>
  <si>
    <t>United States Government (USG)</t>
  </si>
  <si>
    <t xml:space="preserve">Unspecified - not disagregated by sources </t>
  </si>
  <si>
    <t>World Food Programme (WFP)</t>
  </si>
  <si>
    <t>World Health Organization (WHO)</t>
  </si>
  <si>
    <t>World Bank (WB)</t>
  </si>
  <si>
    <t>Currency</t>
  </si>
  <si>
    <t>Fiscal Year</t>
  </si>
  <si>
    <t xml:space="preserve">Reporting Cycle </t>
  </si>
  <si>
    <t>TB</t>
  </si>
  <si>
    <t>Units</t>
  </si>
  <si>
    <t>Data Source / Comments</t>
  </si>
  <si>
    <t>Provide grant number D3</t>
  </si>
  <si>
    <t>LINE A</t>
  </si>
  <si>
    <t>LINE B: Total DOMESTIC resources</t>
  </si>
  <si>
    <t>LINE C: Total EXTERNAL (non-GF)</t>
  </si>
  <si>
    <t>LINE D: Total EXTERNAL (GF)</t>
  </si>
  <si>
    <t xml:space="preserve">LINE E : Total Anticipated Resources </t>
  </si>
  <si>
    <t>Headers</t>
  </si>
  <si>
    <t>Program Year</t>
  </si>
  <si>
    <t>Calendar Year</t>
  </si>
  <si>
    <t>Provide grant number D4</t>
  </si>
  <si>
    <t xml:space="preserve">Domestic source B2:                                 Debt relief </t>
  </si>
  <si>
    <t>LINE G: Total funding request</t>
  </si>
  <si>
    <t xml:space="preserve">Domestic source J2:                                 Debt relief </t>
  </si>
  <si>
    <t>Domestic source J3:                            Government funding resources</t>
  </si>
  <si>
    <t>LINE K: Total Government Resources for Current and Previous Years</t>
  </si>
  <si>
    <t>LINE L: Yearly average of government resources for (Disease) in current and previous years</t>
  </si>
  <si>
    <t xml:space="preserve">Total anticipated resources (annual amounts) </t>
  </si>
  <si>
    <t>International Committee of the Red Cross (ICRC)</t>
  </si>
  <si>
    <t>Select Country</t>
  </si>
  <si>
    <t>Select</t>
  </si>
  <si>
    <t>Select External Source</t>
  </si>
  <si>
    <t>Current Year</t>
  </si>
  <si>
    <t>External source C1-C12</t>
  </si>
  <si>
    <t>Line G is automatically calculated based on Line H and Line I entries.</t>
  </si>
  <si>
    <t>Part Two: Overall Health Sector - Government Health Spending</t>
  </si>
  <si>
    <t>Enter the annual amounts raised by the government through through debt relief proceeds for health spending in (a) current year (year of submission of request) (b) previous two years and (c) implementation years of the funding request.</t>
  </si>
  <si>
    <t>Enter the annual amounts raised by the government through loans from external sources or private creditors for health spending in (a) current year (year of submission of request) (b) previous two years and (c) implementation years of the funding request.</t>
  </si>
  <si>
    <t>Enter the annual amounts provided from government revenues and social security mechanisms for health spending in (a) current year (year of submission of request) (b) previous two years and (c) implementation years of the funding request.</t>
  </si>
  <si>
    <t>Part three: Counterpart Financing</t>
  </si>
  <si>
    <t xml:space="preserve">The cell automatically calculates average government resources allocated to the  national strategic plan for the current and previous years from annual amounts entered in Line K. </t>
  </si>
  <si>
    <t>Ensure that all the required header information is appropriately entered, using drop down menu provided.</t>
  </si>
  <si>
    <r>
      <t xml:space="preserve">Section C: </t>
    </r>
    <r>
      <rPr>
        <b/>
        <sz val="10"/>
        <color indexed="18"/>
        <rFont val="Trebuchet MS"/>
        <family val="2"/>
      </rPr>
      <t>Previous, Current and Anticipated External Resources (non-Global Fund)</t>
    </r>
  </si>
  <si>
    <r>
      <t xml:space="preserve">Section B: </t>
    </r>
    <r>
      <rPr>
        <b/>
        <sz val="10"/>
        <color indexed="18"/>
        <rFont val="Trebuchet MS"/>
        <family val="2"/>
      </rPr>
      <t>Previous, Current and Anticipated Domestic Resources</t>
    </r>
  </si>
  <si>
    <r>
      <t xml:space="preserve">Section D: </t>
    </r>
    <r>
      <rPr>
        <b/>
        <sz val="10"/>
        <color indexed="18"/>
        <rFont val="Trebuchet MS"/>
        <family val="2"/>
      </rPr>
      <t xml:space="preserve">Previous, Current and Anticipated External Resources (Global Fund)  </t>
    </r>
  </si>
  <si>
    <r>
      <t>Calculation of anticipated</t>
    </r>
    <r>
      <rPr>
        <b/>
        <sz val="10"/>
        <color indexed="18"/>
        <rFont val="Trebuchet MS"/>
        <family val="2"/>
      </rPr>
      <t xml:space="preserve"> gap in financial resources and summary of total funding requested  </t>
    </r>
  </si>
  <si>
    <r>
      <t>LINE F: Total anticipated</t>
    </r>
    <r>
      <rPr>
        <b/>
        <sz val="10"/>
        <color indexed="18"/>
        <rFont val="Trebuchet MS"/>
        <family val="2"/>
      </rPr>
      <t xml:space="preserve"> funding gap</t>
    </r>
  </si>
  <si>
    <t>LINE J: Total previous, current and anticipated Government health sector spending</t>
  </si>
  <si>
    <t>Each cell automatically calculates the total annual amounts of previous, current and planned external resources (Lines C1 – C12).</t>
  </si>
  <si>
    <t>Each cell automatically calculates the total annual amounts of previous, current and planned government and health spending (Lines J1-J3).</t>
  </si>
  <si>
    <t>Current and previous</t>
  </si>
  <si>
    <t>LINE B: Total previous, current and anticipated DOMESTIC resources</t>
  </si>
  <si>
    <r>
      <t>LINE C: Total previous,</t>
    </r>
    <r>
      <rPr>
        <b/>
        <sz val="10"/>
        <color indexed="18"/>
        <rFont val="Arial"/>
        <family val="2"/>
      </rPr>
      <t xml:space="preserve"> current and anticipated EXTERNAL Resources (non-Global Fund)</t>
    </r>
  </si>
  <si>
    <r>
      <t>LINE F: Total anticipated</t>
    </r>
    <r>
      <rPr>
        <b/>
        <sz val="10"/>
        <color indexed="18"/>
        <rFont val="Arial"/>
        <family val="2"/>
      </rPr>
      <t xml:space="preserve"> funding gap  (Line A - E)
</t>
    </r>
  </si>
  <si>
    <t>Enter the annual amounts raised by the government through loans from external sources or private creditors which are earmarked for the national strategic plan in (a) current year (year of submission of request), (b) previous two years and (c) implementation years of the funding request.</t>
  </si>
  <si>
    <t>Enter the annual amounts raised from private sector organizations in the country for implementing the national strategic plan in (a) current year (year of submission of request), (b) previous two years and (c) implementation years of the funding request.</t>
  </si>
  <si>
    <t>Part One: National Strategic Plan Funding Needs and Resources</t>
  </si>
  <si>
    <t xml:space="preserve">SECTION A: Total Funding needs for the National Strategic Plan  </t>
  </si>
  <si>
    <t>Provide the annual amounts needed to fund the National Strategic Plan. The annual amounts should be based on national plans to address the overall disease response.</t>
  </si>
  <si>
    <t>SECTIONS B, C and D: Previous, current and anticipated resources to meet the funding needs of the National Strategic Plan</t>
  </si>
  <si>
    <r>
      <t xml:space="preserve">LINES B, C and D: Previous, </t>
    </r>
    <r>
      <rPr>
        <b/>
        <sz val="10"/>
        <color indexed="18"/>
        <rFont val="Arial"/>
        <family val="2"/>
      </rPr>
      <t>current and anticipated resources to meet the funding needs of the National Strategic Plan</t>
    </r>
  </si>
  <si>
    <t>Enter the annual amounts raised by the government through debt relief proceeds which are earmarked for the national strategic plan in (a) current year (year of submission of request), (b) previous two years and (c) implementation years of the funding request.</t>
  </si>
  <si>
    <t>Component:</t>
  </si>
  <si>
    <t xml:space="preserve">LINE A: Total Funding needs for the National Strategic Plan </t>
  </si>
  <si>
    <t>LINE K: Total government resources towards the National Strategic Plan in current and previous years</t>
  </si>
  <si>
    <t>LINE L: Yearly average of government resources towards the National Strategic Plan  in current and previous years</t>
  </si>
  <si>
    <t>Total Funding needs for the National Strategic Plan</t>
  </si>
  <si>
    <t>Line A is automatically calculated based on the amounts provided in the annual ammounts needed to fund the National Strategic Plan.</t>
  </si>
  <si>
    <t>Domestic source B3: Government revenues</t>
  </si>
  <si>
    <t>Domestic source B4: Social health insurance</t>
  </si>
  <si>
    <r>
      <t>Enter the annual amounts provided from</t>
    </r>
    <r>
      <rPr>
        <b/>
        <sz val="10"/>
        <rFont val="Trebuchet MS"/>
        <family val="2"/>
      </rPr>
      <t xml:space="preserve"> </t>
    </r>
    <r>
      <rPr>
        <sz val="10"/>
        <rFont val="Trebuchet MS"/>
        <family val="2"/>
      </rPr>
      <t>social health insurance mechanisms for implementing the national strategic plan in (a) current year (year of submission of request), (b) previous two years and (c) implementation years of the funding request.</t>
    </r>
  </si>
  <si>
    <t>Domestic source B5:                                 Private sector contributions (national)</t>
  </si>
  <si>
    <t>Fiscal Year in which implementation period ends</t>
  </si>
  <si>
    <t xml:space="preserve"> </t>
  </si>
  <si>
    <t xml:space="preserve">Line L = Average of Line K entries for current and past 2 years </t>
  </si>
  <si>
    <t>Enter the annual amounts provided from government revenues for implementing the national strategic plan in (a) current year (year of submission of request), (b) previous two years and (c) implementation years of the funding request.</t>
  </si>
  <si>
    <t>Each cell automatically calculates the total annual amounts of previous, current and planned domestic resources (Lines B1 – B5).</t>
  </si>
  <si>
    <t>Line E calculates automatically  the total annual amounts of planned resources for the national strategic plan (Line B+C+D) for the three implementation years of the funding request.</t>
  </si>
  <si>
    <t xml:space="preserve">Line F automatically calculates the total annual funding gap by deducting annual anticipated resources (Line E) from annual funding need (Line A) for the three implementation years of the funding request. </t>
  </si>
  <si>
    <t xml:space="preserve">Enter the annual amounts provided by each external donor (excluding Global Fund) to the national strategic plan in (a) current year (year of submission of request) (b) previous two years and (c) implementation years of the funding request. Select the external source from the drop down list. If the external source is not listed in the drop down list, insert the name manually. If external source is a pooled funding mechanism "Unspecified-not disaggregated by source" from the drop down list. </t>
  </si>
  <si>
    <t>Exchange Rate Y1-Y5</t>
  </si>
  <si>
    <t>Year -1</t>
  </si>
  <si>
    <t>Year-2</t>
  </si>
  <si>
    <t>Year 1</t>
  </si>
  <si>
    <t>Year 2</t>
  </si>
  <si>
    <t>Year 3</t>
  </si>
  <si>
    <t>Year 4</t>
  </si>
  <si>
    <t>Year 5</t>
  </si>
  <si>
    <t>The cell automatically calculates contribution of counterpart government resources to the national strategic plan as a share of government and total Global Fund support requested. The government share should at the minimum meet the counterpart financing threshold of 5% for Low Income , 20% for Lower Lower-Middle Income, 40% for Upper Lower-Middle Income and 60% for Upper Middle Income countries.</t>
  </si>
  <si>
    <t>LINE G: Total funding request to the Global Fund</t>
  </si>
  <si>
    <r>
      <t xml:space="preserve">The cell automatically calculates the annual average of </t>
    </r>
    <r>
      <rPr>
        <sz val="10"/>
        <rFont val="Trebuchet MS"/>
        <family val="2"/>
      </rPr>
      <t xml:space="preserve">the total funding request (Line G) </t>
    </r>
  </si>
  <si>
    <t>Line P: Counterpart financing based on Global Fund existing funding and total funding request</t>
  </si>
  <si>
    <r>
      <t>Fiscal Year in</t>
    </r>
    <r>
      <rPr>
        <b/>
        <sz val="8"/>
        <color theme="1"/>
        <rFont val="Arial"/>
        <family val="2"/>
      </rPr>
      <t xml:space="preserve"> which</t>
    </r>
    <r>
      <rPr>
        <b/>
        <sz val="8"/>
        <rFont val="Arial"/>
        <family val="2"/>
      </rPr>
      <t xml:space="preserve"> concept note is submitted</t>
    </r>
  </si>
  <si>
    <t>LINE D:  Total previous, current and anticipated Global Fund resources from existing funding (excluding amounts included in the concept note)</t>
  </si>
  <si>
    <t xml:space="preserve">LINE E : Total anticipated resources (lines B+C+D) </t>
  </si>
  <si>
    <t>LINE H: Funding request within the country allocation</t>
  </si>
  <si>
    <t>LINE I: Funding request above the country allocation</t>
  </si>
  <si>
    <r>
      <t xml:space="preserve">Line K = B1 </t>
    </r>
    <r>
      <rPr>
        <i/>
        <sz val="9"/>
        <color theme="1"/>
        <rFont val="Arial"/>
        <family val="2"/>
      </rPr>
      <t xml:space="preserve">+ B2 + B3 + B4 </t>
    </r>
    <r>
      <rPr>
        <i/>
        <sz val="9"/>
        <color theme="1" tint="4.9989318521683403E-2"/>
        <rFont val="Arial"/>
        <family val="2"/>
      </rPr>
      <t xml:space="preserve">entries  in current and past 2 years </t>
    </r>
  </si>
  <si>
    <t>LINE O: Yearly average of total funding request to the Global Fund                                        (including existing funding)</t>
  </si>
  <si>
    <t>Enter annual funding requested from the Global Fund, the total of which should be within the country allocation communicated to the country.</t>
  </si>
  <si>
    <t>Enter annual funding requested from the Global Fund to meet unfunded quality demand, over and above the country allocation.</t>
  </si>
  <si>
    <t>Each cell automatically calculates total government resources for the national strategic plan for the current and previous two years by adding loans and debt relief and government revenue resources (Lines B1+B2+B3+B4).</t>
  </si>
  <si>
    <t xml:space="preserve">The cell automatically calculates the annual average of the funding request within the country allocation (Line H)  </t>
  </si>
  <si>
    <t>The cell automatically calculates contribution of counterpart government resources to the  national strategic plan as a share of total government and Global Fund financing (existing funding plus funding request within the country allocation). The government share should at the minimum meet the counterpart financing threshold of 5% for Low Income , 20% for Lower Lower-Middle Income, 40% for Upper Lower-Middle Income and 60% for Upper Middle Income countries.</t>
  </si>
  <si>
    <t xml:space="preserve">LINE H: Funding request within the country allocation </t>
  </si>
  <si>
    <t>LINE M: Yearly average of Global Fund funding request within the country allocation (including existing funding)</t>
  </si>
  <si>
    <t xml:space="preserve">Line N: Counterpart Financing based on Global Fund existing funding and the country allocation </t>
  </si>
  <si>
    <t>LINE O: Yearly average of total funding request to the Global Fund (including existing funding)</t>
  </si>
  <si>
    <t>Annual anticipated funding gap (total funding need - total anticipated resources)</t>
  </si>
  <si>
    <t>Domestic source B3:                            Government revenues</t>
  </si>
  <si>
    <t xml:space="preserve">Select </t>
  </si>
  <si>
    <r>
      <t>Line M = Avera</t>
    </r>
    <r>
      <rPr>
        <i/>
        <sz val="9"/>
        <color theme="1"/>
        <rFont val="Arial"/>
        <family val="2"/>
      </rPr>
      <t xml:space="preserve">ge of  Line H </t>
    </r>
    <r>
      <rPr>
        <i/>
        <sz val="9"/>
        <rFont val="Arial"/>
        <family val="2"/>
      </rPr>
      <t>entries and Line D entries</t>
    </r>
  </si>
  <si>
    <t>Line O = Average of Line G entries and Line D entries</t>
  </si>
  <si>
    <t>Total Funding needs for the National Strategic Plan (provide annual amounts)</t>
  </si>
  <si>
    <t>Provide grant number D2</t>
  </si>
  <si>
    <t>Current Year corresponds to Year of submission.Year-2 and Year-1 correspond to years preceeding current year. Years 1 to 5 correspond to proposed implementation years of the funding request, as applicable</t>
  </si>
  <si>
    <t xml:space="preserve">Part One: National Strategic Plan Funding Needs and Resources          </t>
  </si>
  <si>
    <t>Domestic source B5: Private sector contributions (national)</t>
  </si>
  <si>
    <t>Low income = 5% low income, lower lower-middle income = 20%, upper lower-middle income = 40%, upper-middle income = 60%</t>
  </si>
  <si>
    <t>[Yearly average of total funding request to the Global Fund (including existing funding) (Line O)] +
[Yearly average of total government resources for current and past 2 years (Line L)]</t>
  </si>
  <si>
    <t>[Yearly average of government resources towards the National Strategic Plan in current and previous years (Line L)]</t>
  </si>
  <si>
    <t>[Yearly average of Global Fund funding request within the country allocation (including existing funding) (Line M)] +
[Yearly average of government resources towards the National Strategic Plan in current and previous years (Line L)]</t>
  </si>
  <si>
    <t>Enter total annual amounts of all same-component Global Fund grants for (a) current year (year of submission of request) (b) previous two years and (c) subsequent years (if any) prior to concept note implementation period. Report actual expenditure for past years and approved budgets for current and subsequent two years. Budget reported for current and subsequent years should be limited to existing funding that is anticipated to be utilized prior to the implementation of the concept note. Existing funding that will be utilized during the concept note implementation period, should be reflected in Line H.</t>
  </si>
  <si>
    <t>Note that this information should be submitted using the online portal.</t>
  </si>
  <si>
    <t>Line N: Counterpart financing based on  Global         Fund existing funding and the country allocation     =      
(calculation of government contribution)</t>
  </si>
  <si>
    <t>Line P: Counterpart financing based on existing      Global Fund funding and total funding request        =
(calculation of government contribution)</t>
  </si>
  <si>
    <t>Domestic source B4: Social Health Insurance</t>
  </si>
  <si>
    <t>Data from Ministry of Health of the Republic of Uzbekistan</t>
  </si>
  <si>
    <t>UZB-H-UNDP</t>
  </si>
  <si>
    <t>GIZ</t>
  </si>
  <si>
    <t>UNODC</t>
  </si>
  <si>
    <t>RED CRESCENT SOCIETY</t>
  </si>
  <si>
    <t>2013-2014 actual data, 2015 - state budget, 2016-2017 forecast, from MOH of the Republic of Uzbekistan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</si>
</sst>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64" x14ac:knownFonts="1">
    <font>
      <sz val="11"/>
      <color theme="1"/>
      <name val="Arial"/>
      <family val="2"/>
    </font>
    <font>
      <sz val="10"/>
      <name val="Arial"/>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8"/>
      <name val="Arial"/>
      <family val="2"/>
    </font>
    <font>
      <b/>
      <sz val="12"/>
      <name val="Arial"/>
      <family val="2"/>
    </font>
    <font>
      <b/>
      <sz val="8"/>
      <color indexed="18"/>
      <name val="Arial"/>
      <family val="2"/>
    </font>
    <font>
      <b/>
      <sz val="12"/>
      <name val="Trebuchet MS"/>
      <family val="2"/>
    </font>
    <font>
      <b/>
      <i/>
      <sz val="9"/>
      <color indexed="18"/>
      <name val="Arial"/>
      <family val="2"/>
    </font>
    <font>
      <i/>
      <sz val="10"/>
      <name val="Arial"/>
      <family val="2"/>
    </font>
    <font>
      <b/>
      <sz val="11"/>
      <color indexed="1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9"/>
      <color theme="1" tint="4.9989318521683403E-2"/>
      <name val="Arial"/>
      <family val="2"/>
    </font>
    <font>
      <i/>
      <sz val="9"/>
      <color theme="0" tint="-0.499984740745262"/>
      <name val="Arial"/>
      <family val="2"/>
    </font>
    <font>
      <b/>
      <sz val="8"/>
      <name val="Arial"/>
      <family val="2"/>
    </font>
    <font>
      <i/>
      <sz val="8"/>
      <name val="Arial"/>
      <family val="2"/>
    </font>
    <font>
      <b/>
      <sz val="8"/>
      <color theme="1"/>
      <name val="Arial"/>
      <family val="2"/>
    </font>
    <font>
      <sz val="8"/>
      <color theme="1"/>
      <name val="Arial"/>
      <family val="2"/>
    </font>
    <font>
      <b/>
      <sz val="10"/>
      <color indexed="18"/>
      <name val="Trebuchet MS"/>
      <family val="2"/>
    </font>
    <font>
      <sz val="10"/>
      <name val="Trebuchet MS"/>
      <family val="2"/>
    </font>
    <font>
      <sz val="10"/>
      <color theme="1"/>
      <name val="Trebuchet MS"/>
      <family val="2"/>
    </font>
    <font>
      <sz val="8"/>
      <color theme="1" tint="0.499984740745262"/>
      <name val="Arial"/>
      <family val="2"/>
    </font>
    <font>
      <sz val="8"/>
      <name val="Arial"/>
      <family val="2"/>
    </font>
    <font>
      <i/>
      <sz val="9"/>
      <name val="Arial"/>
      <family val="2"/>
    </font>
    <font>
      <b/>
      <sz val="10"/>
      <name val="Trebuchet MS"/>
      <family val="2"/>
    </font>
    <font>
      <b/>
      <sz val="10"/>
      <color rgb="FF000099"/>
      <name val="Trebuchet MS"/>
      <family val="2"/>
    </font>
    <font>
      <b/>
      <i/>
      <sz val="10"/>
      <color theme="1" tint="0.499984740745262"/>
      <name val="Arial"/>
      <family val="2"/>
    </font>
    <font>
      <i/>
      <sz val="9"/>
      <color theme="1"/>
      <name val="Arial"/>
      <family val="2"/>
    </font>
    <font>
      <b/>
      <sz val="14"/>
      <color rgb="FFFF0000"/>
      <name val="Arial"/>
      <family val="2"/>
    </font>
    <font>
      <b/>
      <sz val="14"/>
      <color theme="1"/>
      <name val="Arial"/>
      <family val="2"/>
    </font>
    <font>
      <i/>
      <sz val="9"/>
      <color indexed="23"/>
      <name val="Arial"/>
      <family val="2"/>
    </font>
  </fonts>
  <fills count="59">
    <fill>
      <patternFill patternType="none"/>
    </fill>
    <fill>
      <patternFill patternType="gray125"/>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33339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style="thin">
        <color indexed="8"/>
      </bottom>
      <diagonal/>
    </border>
  </borders>
  <cellStyleXfs count="105">
    <xf numFmtId="0" fontId="0" fillId="0" borderId="0"/>
    <xf numFmtId="0" fontId="27" fillId="20" borderId="0" applyNumberFormat="0" applyBorder="0" applyAlignment="0" applyProtection="0"/>
    <xf numFmtId="0" fontId="27" fillId="20" borderId="0" applyNumberFormat="0" applyBorder="0" applyAlignment="0" applyProtection="0"/>
    <xf numFmtId="0" fontId="2" fillId="2"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 fillId="4"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 fillId="6"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 fillId="2"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 fillId="7"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 fillId="4"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 fillId="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 fillId="10"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 fillId="11"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 fillId="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 fillId="8"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 fillId="4" borderId="0" applyNumberFormat="0" applyBorder="0" applyAlignment="0" applyProtection="0"/>
    <xf numFmtId="0" fontId="28" fillId="32" borderId="0" applyNumberFormat="0" applyBorder="0" applyAlignment="0" applyProtection="0"/>
    <xf numFmtId="0" fontId="4" fillId="12" borderId="0" applyNumberFormat="0" applyBorder="0" applyAlignment="0" applyProtection="0"/>
    <xf numFmtId="0" fontId="28" fillId="33" borderId="0" applyNumberFormat="0" applyBorder="0" applyAlignment="0" applyProtection="0"/>
    <xf numFmtId="0" fontId="4" fillId="10" borderId="0" applyNumberFormat="0" applyBorder="0" applyAlignment="0" applyProtection="0"/>
    <xf numFmtId="0" fontId="28" fillId="34" borderId="0" applyNumberFormat="0" applyBorder="0" applyAlignment="0" applyProtection="0"/>
    <xf numFmtId="0" fontId="4" fillId="11" borderId="0" applyNumberFormat="0" applyBorder="0" applyAlignment="0" applyProtection="0"/>
    <xf numFmtId="0" fontId="28" fillId="35" borderId="0" applyNumberFormat="0" applyBorder="0" applyAlignment="0" applyProtection="0"/>
    <xf numFmtId="0" fontId="4" fillId="9" borderId="0" applyNumberFormat="0" applyBorder="0" applyAlignment="0" applyProtection="0"/>
    <xf numFmtId="0" fontId="28" fillId="36" borderId="0" applyNumberFormat="0" applyBorder="0" applyAlignment="0" applyProtection="0"/>
    <xf numFmtId="0" fontId="4" fillId="12" borderId="0" applyNumberFormat="0" applyBorder="0" applyAlignment="0" applyProtection="0"/>
    <xf numFmtId="0" fontId="28" fillId="37" borderId="0" applyNumberFormat="0" applyBorder="0" applyAlignment="0" applyProtection="0"/>
    <xf numFmtId="0" fontId="4" fillId="4" borderId="0" applyNumberFormat="0" applyBorder="0" applyAlignment="0" applyProtection="0"/>
    <xf numFmtId="0" fontId="28" fillId="38" borderId="0" applyNumberFormat="0" applyBorder="0" applyAlignment="0" applyProtection="0"/>
    <xf numFmtId="0" fontId="4" fillId="12" borderId="0" applyNumberFormat="0" applyBorder="0" applyAlignment="0" applyProtection="0"/>
    <xf numFmtId="0" fontId="28" fillId="39" borderId="0" applyNumberFormat="0" applyBorder="0" applyAlignment="0" applyProtection="0"/>
    <xf numFmtId="0" fontId="4" fillId="13" borderId="0" applyNumberFormat="0" applyBorder="0" applyAlignment="0" applyProtection="0"/>
    <xf numFmtId="0" fontId="28" fillId="40" borderId="0" applyNumberFormat="0" applyBorder="0" applyAlignment="0" applyProtection="0"/>
    <xf numFmtId="0" fontId="4" fillId="14" borderId="0" applyNumberFormat="0" applyBorder="0" applyAlignment="0" applyProtection="0"/>
    <xf numFmtId="0" fontId="28" fillId="41" borderId="0" applyNumberFormat="0" applyBorder="0" applyAlignment="0" applyProtection="0"/>
    <xf numFmtId="0" fontId="4" fillId="15" borderId="0" applyNumberFormat="0" applyBorder="0" applyAlignment="0" applyProtection="0"/>
    <xf numFmtId="0" fontId="28" fillId="42" borderId="0" applyNumberFormat="0" applyBorder="0" applyAlignment="0" applyProtection="0"/>
    <xf numFmtId="0" fontId="4" fillId="12" borderId="0" applyNumberFormat="0" applyBorder="0" applyAlignment="0" applyProtection="0"/>
    <xf numFmtId="0" fontId="28" fillId="43" borderId="0" applyNumberFormat="0" applyBorder="0" applyAlignment="0" applyProtection="0"/>
    <xf numFmtId="0" fontId="4" fillId="16" borderId="0" applyNumberFormat="0" applyBorder="0" applyAlignment="0" applyProtection="0"/>
    <xf numFmtId="0" fontId="29" fillId="44" borderId="0" applyNumberFormat="0" applyBorder="0" applyAlignment="0" applyProtection="0"/>
    <xf numFmtId="0" fontId="5" fillId="3" borderId="0" applyNumberFormat="0" applyBorder="0" applyAlignment="0" applyProtection="0"/>
    <xf numFmtId="0" fontId="30" fillId="45" borderId="24" applyNumberFormat="0" applyAlignment="0" applyProtection="0"/>
    <xf numFmtId="0" fontId="6" fillId="2" borderId="1" applyNumberFormat="0" applyAlignment="0" applyProtection="0"/>
    <xf numFmtId="0" fontId="31" fillId="46" borderId="25" applyNumberFormat="0" applyAlignment="0" applyProtection="0"/>
    <xf numFmtId="0" fontId="7" fillId="17"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47" borderId="0" applyNumberFormat="0" applyBorder="0" applyAlignment="0" applyProtection="0"/>
    <xf numFmtId="0" fontId="9" fillId="5" borderId="0" applyNumberFormat="0" applyBorder="0" applyAlignment="0" applyProtection="0"/>
    <xf numFmtId="0" fontId="34" fillId="0" borderId="26" applyNumberFormat="0" applyFill="0" applyAlignment="0" applyProtection="0"/>
    <xf numFmtId="0" fontId="10" fillId="0" borderId="3" applyNumberFormat="0" applyFill="0" applyAlignment="0" applyProtection="0"/>
    <xf numFmtId="0" fontId="35" fillId="0" borderId="27" applyNumberFormat="0" applyFill="0" applyAlignment="0" applyProtection="0"/>
    <xf numFmtId="0" fontId="11" fillId="0" borderId="4" applyNumberFormat="0" applyFill="0" applyAlignment="0" applyProtection="0"/>
    <xf numFmtId="0" fontId="36" fillId="0" borderId="28" applyNumberFormat="0" applyFill="0" applyAlignment="0" applyProtection="0"/>
    <xf numFmtId="0" fontId="12" fillId="0" borderId="5" applyNumberFormat="0" applyFill="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8" fillId="48" borderId="24" applyNumberFormat="0" applyAlignment="0" applyProtection="0"/>
    <xf numFmtId="0" fontId="13" fillId="4" borderId="1" applyNumberFormat="0" applyAlignment="0" applyProtection="0"/>
    <xf numFmtId="0" fontId="39" fillId="0" borderId="29" applyNumberFormat="0" applyFill="0" applyAlignment="0" applyProtection="0"/>
    <xf numFmtId="0" fontId="14" fillId="0" borderId="6" applyNumberFormat="0" applyFill="0" applyAlignment="0" applyProtection="0"/>
    <xf numFmtId="0" fontId="40" fillId="49" borderId="0" applyNumberFormat="0" applyBorder="0" applyAlignment="0" applyProtection="0"/>
    <xf numFmtId="0" fontId="15" fillId="11" borderId="0" applyNumberFormat="0" applyBorder="0" applyAlignment="0" applyProtection="0"/>
    <xf numFmtId="0" fontId="3" fillId="0" borderId="0"/>
    <xf numFmtId="0" fontId="27" fillId="0" borderId="0"/>
    <xf numFmtId="0" fontId="1" fillId="0" borderId="0"/>
    <xf numFmtId="0" fontId="3" fillId="0" borderId="0"/>
    <xf numFmtId="0" fontId="27" fillId="50" borderId="30" applyNumberFormat="0" applyFont="0" applyAlignment="0" applyProtection="0"/>
    <xf numFmtId="0" fontId="27" fillId="50" borderId="30" applyNumberFormat="0" applyFont="0" applyAlignment="0" applyProtection="0"/>
    <xf numFmtId="0" fontId="3" fillId="6" borderId="7" applyNumberFormat="0" applyFont="0" applyAlignment="0" applyProtection="0"/>
    <xf numFmtId="0" fontId="41" fillId="45" borderId="31" applyNumberFormat="0" applyAlignment="0" applyProtection="0"/>
    <xf numFmtId="0" fontId="16"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0" borderId="32" applyNumberFormat="0" applyFill="0" applyAlignment="0" applyProtection="0"/>
    <xf numFmtId="0" fontId="18" fillId="0" borderId="9" applyNumberFormat="0" applyFill="0" applyAlignment="0" applyProtection="0"/>
    <xf numFmtId="0" fontId="44" fillId="0" borderId="0" applyNumberFormat="0" applyFill="0" applyBorder="0" applyAlignment="0" applyProtection="0"/>
    <xf numFmtId="0" fontId="19" fillId="0" borderId="0" applyNumberFormat="0" applyFill="0" applyBorder="0" applyAlignment="0" applyProtection="0"/>
  </cellStyleXfs>
  <cellXfs count="190">
    <xf numFmtId="0" fontId="0" fillId="0" borderId="0" xfId="0"/>
    <xf numFmtId="3" fontId="3" fillId="0" borderId="12" xfId="91" applyNumberFormat="1" applyFont="1" applyFill="1" applyBorder="1" applyAlignment="1" applyProtection="1">
      <alignment horizontal="center" vertical="center" wrapText="1"/>
      <protection locked="0"/>
    </xf>
    <xf numFmtId="3" fontId="3" fillId="0" borderId="13" xfId="91" applyNumberFormat="1" applyFont="1" applyFill="1" applyBorder="1" applyAlignment="1" applyProtection="1">
      <alignment horizontal="center" vertical="center" wrapText="1"/>
      <protection locked="0"/>
    </xf>
    <xf numFmtId="3" fontId="3" fillId="0" borderId="12" xfId="89" applyNumberFormat="1" applyFont="1" applyFill="1" applyBorder="1" applyAlignment="1" applyProtection="1">
      <alignment horizontal="center" vertical="center" wrapText="1"/>
      <protection locked="0"/>
    </xf>
    <xf numFmtId="0" fontId="46" fillId="0" borderId="12" xfId="91" applyFont="1" applyFill="1" applyBorder="1" applyAlignment="1" applyProtection="1">
      <alignment horizontal="left" vertical="center" wrapText="1"/>
      <protection locked="0"/>
    </xf>
    <xf numFmtId="3" fontId="1" fillId="0" borderId="12" xfId="91" applyNumberFormat="1" applyFont="1" applyFill="1" applyBorder="1" applyAlignment="1" applyProtection="1">
      <alignment horizontal="center" vertical="center" wrapText="1"/>
      <protection locked="0"/>
    </xf>
    <xf numFmtId="3" fontId="3" fillId="57" borderId="14" xfId="91" applyNumberFormat="1" applyFont="1" applyFill="1" applyBorder="1" applyAlignment="1" applyProtection="1">
      <alignment horizontal="center" vertical="center" wrapText="1"/>
      <protection locked="0"/>
    </xf>
    <xf numFmtId="0" fontId="49" fillId="0" borderId="0" xfId="0" applyFont="1"/>
    <xf numFmtId="0" fontId="50" fillId="0" borderId="0" xfId="0" applyFont="1"/>
    <xf numFmtId="0" fontId="50" fillId="0" borderId="0" xfId="0" applyFont="1" applyAlignment="1">
      <alignment horizontal="left"/>
    </xf>
    <xf numFmtId="0" fontId="52" fillId="0" borderId="12" xfId="0" applyFont="1" applyFill="1" applyBorder="1" applyAlignment="1">
      <alignment vertical="top" wrapText="1"/>
    </xf>
    <xf numFmtId="0" fontId="52" fillId="0" borderId="12" xfId="0" applyFont="1" applyFill="1" applyBorder="1" applyAlignment="1">
      <alignment vertical="center" wrapText="1"/>
    </xf>
    <xf numFmtId="3" fontId="51" fillId="19" borderId="12" xfId="89" applyNumberFormat="1" applyFont="1" applyFill="1" applyBorder="1" applyAlignment="1">
      <alignment vertical="center" wrapText="1"/>
    </xf>
    <xf numFmtId="0" fontId="52" fillId="0" borderId="12" xfId="0" applyFont="1" applyFill="1" applyBorder="1" applyAlignment="1">
      <alignment horizontal="left" vertical="center" wrapText="1"/>
    </xf>
    <xf numFmtId="0" fontId="53" fillId="0" borderId="12" xfId="0" applyFont="1" applyBorder="1"/>
    <xf numFmtId="0" fontId="20" fillId="52" borderId="11" xfId="91" applyFont="1" applyFill="1" applyBorder="1" applyAlignment="1" applyProtection="1">
      <alignment horizontal="right" vertical="center" wrapText="1"/>
    </xf>
    <xf numFmtId="0" fontId="3" fillId="18" borderId="20" xfId="91" applyFont="1" applyFill="1" applyBorder="1" applyAlignment="1" applyProtection="1">
      <alignment vertical="center" wrapText="1"/>
    </xf>
    <xf numFmtId="0" fontId="3" fillId="18" borderId="16" xfId="91" applyFont="1" applyFill="1" applyBorder="1" applyAlignment="1" applyProtection="1">
      <alignment vertical="center" wrapText="1"/>
    </xf>
    <xf numFmtId="0" fontId="3" fillId="52" borderId="10" xfId="91" applyFont="1" applyFill="1" applyBorder="1" applyAlignment="1" applyProtection="1">
      <alignment vertical="center" wrapText="1"/>
    </xf>
    <xf numFmtId="0" fontId="3" fillId="18" borderId="10" xfId="91" applyFont="1" applyFill="1" applyBorder="1" applyAlignment="1" applyProtection="1">
      <alignment vertical="center" wrapText="1"/>
    </xf>
    <xf numFmtId="0" fontId="3" fillId="18" borderId="11" xfId="91" applyFont="1" applyFill="1" applyBorder="1" applyAlignment="1" applyProtection="1">
      <alignment vertical="center" wrapText="1"/>
    </xf>
    <xf numFmtId="0" fontId="46" fillId="0" borderId="12" xfId="91" applyFont="1" applyFill="1" applyBorder="1" applyAlignment="1" applyProtection="1">
      <alignment horizontal="left" vertical="center" wrapText="1"/>
    </xf>
    <xf numFmtId="3" fontId="3" fillId="19" borderId="12" xfId="91" applyNumberFormat="1" applyFont="1" applyFill="1" applyBorder="1" applyAlignment="1" applyProtection="1">
      <alignment horizontal="center" vertical="center" wrapText="1"/>
    </xf>
    <xf numFmtId="3" fontId="3" fillId="57" borderId="14" xfId="91" applyNumberFormat="1" applyFont="1" applyFill="1" applyBorder="1" applyAlignment="1" applyProtection="1">
      <alignment horizontal="center" vertical="center" wrapText="1"/>
    </xf>
    <xf numFmtId="0" fontId="20" fillId="57" borderId="23" xfId="91" applyFont="1" applyFill="1" applyBorder="1" applyAlignment="1" applyProtection="1">
      <alignment horizontal="right" vertical="center" wrapText="1"/>
    </xf>
    <xf numFmtId="3" fontId="3" fillId="54" borderId="12" xfId="91" applyNumberFormat="1" applyFont="1" applyFill="1" applyBorder="1" applyAlignment="1" applyProtection="1">
      <alignment horizontal="center" vertical="center" wrapText="1"/>
    </xf>
    <xf numFmtId="0" fontId="45" fillId="53" borderId="15" xfId="91" applyFont="1" applyFill="1" applyBorder="1" applyAlignment="1" applyProtection="1">
      <alignment horizontal="left" vertical="center" wrapText="1"/>
    </xf>
    <xf numFmtId="0" fontId="48" fillId="51" borderId="12" xfId="91" applyFont="1" applyFill="1" applyBorder="1" applyAlignment="1" applyProtection="1">
      <alignment horizontal="left" vertical="center" wrapText="1"/>
      <protection locked="0"/>
    </xf>
    <xf numFmtId="3" fontId="20" fillId="52" borderId="11" xfId="91" applyNumberFormat="1" applyFont="1" applyFill="1" applyBorder="1" applyAlignment="1" applyProtection="1">
      <alignment horizontal="right" vertical="center" wrapText="1"/>
      <protection locked="0"/>
    </xf>
    <xf numFmtId="3" fontId="20" fillId="52" borderId="11" xfId="91" applyNumberFormat="1" applyFont="1" applyFill="1" applyBorder="1" applyAlignment="1" applyProtection="1">
      <alignment horizontal="right" vertical="center" wrapText="1"/>
    </xf>
    <xf numFmtId="3" fontId="20" fillId="57" borderId="11" xfId="91" applyNumberFormat="1" applyFont="1" applyFill="1" applyBorder="1" applyAlignment="1" applyProtection="1">
      <alignment horizontal="right" vertical="center" wrapText="1"/>
    </xf>
    <xf numFmtId="3" fontId="1" fillId="0" borderId="13" xfId="91" applyNumberFormat="1" applyFont="1" applyFill="1" applyBorder="1" applyAlignment="1" applyProtection="1">
      <alignment horizontal="center" vertical="center" wrapText="1"/>
      <protection locked="0"/>
    </xf>
    <xf numFmtId="0" fontId="54" fillId="0" borderId="0" xfId="0" applyFont="1"/>
    <xf numFmtId="0" fontId="20" fillId="53" borderId="14" xfId="89" applyFont="1" applyFill="1" applyBorder="1" applyAlignment="1" applyProtection="1">
      <alignment horizontal="left" vertical="center" wrapText="1"/>
    </xf>
    <xf numFmtId="0" fontId="20" fillId="52" borderId="17" xfId="91" applyFont="1" applyFill="1" applyBorder="1" applyAlignment="1" applyProtection="1">
      <alignment horizontal="right" vertical="center" wrapText="1"/>
    </xf>
    <xf numFmtId="0" fontId="48" fillId="53" borderId="13" xfId="91" applyFont="1" applyFill="1" applyBorder="1" applyAlignment="1" applyProtection="1">
      <alignment horizontal="left" vertical="top" wrapText="1"/>
    </xf>
    <xf numFmtId="0" fontId="47" fillId="54" borderId="18" xfId="91" applyFont="1" applyFill="1" applyBorder="1" applyAlignment="1" applyProtection="1">
      <alignment vertical="center" wrapText="1"/>
    </xf>
    <xf numFmtId="0" fontId="50" fillId="0" borderId="0" xfId="0" applyFont="1" applyAlignment="1">
      <alignment horizontal="center"/>
    </xf>
    <xf numFmtId="0" fontId="58" fillId="54" borderId="12" xfId="0" applyFont="1" applyFill="1" applyBorder="1" applyAlignment="1">
      <alignment vertical="top" wrapText="1"/>
    </xf>
    <xf numFmtId="0" fontId="53" fillId="0" borderId="12" xfId="0" applyFont="1" applyFill="1" applyBorder="1" applyAlignment="1">
      <alignment vertical="center" wrapText="1"/>
    </xf>
    <xf numFmtId="0" fontId="53" fillId="0" borderId="12" xfId="0" applyFont="1" applyFill="1" applyBorder="1" applyAlignment="1">
      <alignment vertical="top" wrapText="1"/>
    </xf>
    <xf numFmtId="0" fontId="22" fillId="53" borderId="12" xfId="91" applyFont="1" applyFill="1" applyBorder="1" applyAlignment="1" applyProtection="1">
      <alignment horizontal="center" vertical="center" wrapText="1"/>
    </xf>
    <xf numFmtId="1" fontId="59" fillId="0" borderId="12" xfId="91" applyNumberFormat="1" applyFont="1" applyFill="1" applyBorder="1" applyAlignment="1" applyProtection="1">
      <alignment horizontal="center" vertical="center" wrapText="1"/>
    </xf>
    <xf numFmtId="0" fontId="22" fillId="52" borderId="12" xfId="91" applyFont="1" applyFill="1" applyBorder="1" applyAlignment="1" applyProtection="1">
      <alignment horizontal="right" vertical="center" wrapText="1"/>
    </xf>
    <xf numFmtId="0" fontId="20" fillId="53" borderId="18" xfId="91" applyFont="1" applyFill="1" applyBorder="1" applyAlignment="1" applyProtection="1">
      <alignment horizontal="left" vertical="center" wrapText="1"/>
    </xf>
    <xf numFmtId="0" fontId="20" fillId="53" borderId="19" xfId="91" applyFont="1" applyFill="1" applyBorder="1" applyAlignment="1" applyProtection="1">
      <alignment horizontal="left" vertical="center" wrapText="1"/>
    </xf>
    <xf numFmtId="0" fontId="20" fillId="53" borderId="13" xfId="91" applyFont="1" applyFill="1" applyBorder="1" applyAlignment="1" applyProtection="1">
      <alignment horizontal="left" vertical="center" wrapText="1"/>
    </xf>
    <xf numFmtId="3" fontId="1" fillId="51" borderId="12" xfId="91" applyNumberFormat="1" applyFont="1" applyFill="1" applyBorder="1" applyAlignment="1" applyProtection="1">
      <alignment horizontal="center" vertical="center" wrapText="1"/>
      <protection locked="0"/>
    </xf>
    <xf numFmtId="0" fontId="20" fillId="53" borderId="18" xfId="91" applyFont="1" applyFill="1" applyBorder="1" applyAlignment="1" applyProtection="1">
      <alignment vertical="center" wrapText="1"/>
    </xf>
    <xf numFmtId="0" fontId="20" fillId="53" borderId="10" xfId="91" applyFont="1" applyFill="1" applyBorder="1" applyAlignment="1" applyProtection="1">
      <alignment vertical="center" wrapText="1"/>
    </xf>
    <xf numFmtId="0" fontId="20" fillId="54" borderId="21" xfId="91" applyFont="1" applyFill="1" applyBorder="1" applyAlignment="1" applyProtection="1">
      <alignment vertical="center" wrapText="1"/>
    </xf>
    <xf numFmtId="0" fontId="20" fillId="54" borderId="11" xfId="91" applyFont="1" applyFill="1" applyBorder="1" applyAlignment="1" applyProtection="1">
      <alignment vertical="center" wrapText="1"/>
    </xf>
    <xf numFmtId="0" fontId="20" fillId="54" borderId="12" xfId="91" applyFont="1" applyFill="1" applyBorder="1" applyAlignment="1" applyProtection="1">
      <alignment vertical="top" wrapText="1"/>
    </xf>
    <xf numFmtId="1" fontId="0" fillId="0" borderId="0" xfId="0" applyNumberFormat="1"/>
    <xf numFmtId="1" fontId="0" fillId="0" borderId="0" xfId="0" applyNumberFormat="1" applyProtection="1">
      <protection hidden="1"/>
    </xf>
    <xf numFmtId="3" fontId="0" fillId="0" borderId="0" xfId="0" applyNumberFormat="1" applyProtection="1">
      <protection hidden="1"/>
    </xf>
    <xf numFmtId="0" fontId="0" fillId="0" borderId="0" xfId="0" applyProtection="1">
      <protection hidden="1"/>
    </xf>
    <xf numFmtId="1" fontId="20" fillId="52" borderId="11" xfId="91" applyNumberFormat="1" applyFont="1" applyFill="1" applyBorder="1" applyAlignment="1" applyProtection="1">
      <alignment horizontal="right" vertical="center" wrapText="1"/>
    </xf>
    <xf numFmtId="1" fontId="0" fillId="0" borderId="0" xfId="0" applyNumberFormat="1" applyProtection="1">
      <protection locked="0"/>
    </xf>
    <xf numFmtId="0" fontId="52" fillId="0" borderId="13" xfId="0" applyFont="1" applyFill="1" applyBorder="1" applyAlignment="1">
      <alignment vertical="center" wrapText="1"/>
    </xf>
    <xf numFmtId="3" fontId="51" fillId="19" borderId="34" xfId="89" applyNumberFormat="1" applyFont="1" applyFill="1" applyBorder="1" applyAlignment="1">
      <alignment vertical="center" wrapText="1"/>
    </xf>
    <xf numFmtId="3" fontId="51" fillId="19" borderId="19" xfId="89" applyNumberFormat="1" applyFont="1" applyFill="1" applyBorder="1" applyAlignment="1">
      <alignment vertical="center" wrapText="1"/>
    </xf>
    <xf numFmtId="3" fontId="51" fillId="19" borderId="34" xfId="89" applyNumberFormat="1" applyFont="1" applyFill="1" applyBorder="1" applyAlignment="1">
      <alignment wrapText="1"/>
    </xf>
    <xf numFmtId="3" fontId="51" fillId="19" borderId="18" xfId="89" applyNumberFormat="1" applyFont="1" applyFill="1" applyBorder="1" applyAlignment="1">
      <alignment vertical="center" wrapText="1"/>
    </xf>
    <xf numFmtId="0" fontId="47" fillId="54" borderId="19" xfId="91" applyFont="1" applyFill="1" applyBorder="1" applyAlignment="1" applyProtection="1">
      <alignment vertical="center" wrapText="1"/>
    </xf>
    <xf numFmtId="3" fontId="51" fillId="19" borderId="34" xfId="89" applyNumberFormat="1" applyFont="1" applyFill="1" applyBorder="1" applyAlignment="1">
      <alignment horizontal="left" vertical="center" wrapText="1"/>
    </xf>
    <xf numFmtId="1" fontId="55" fillId="0" borderId="12" xfId="91" applyNumberFormat="1" applyFont="1" applyFill="1" applyBorder="1" applyAlignment="1" applyProtection="1">
      <alignment horizontal="center" vertical="center" wrapText="1"/>
      <protection locked="0"/>
    </xf>
    <xf numFmtId="3" fontId="1" fillId="58" borderId="12" xfId="91" applyNumberFormat="1" applyFont="1" applyFill="1" applyBorder="1" applyAlignment="1" applyProtection="1">
      <alignment horizontal="center" vertical="center" wrapText="1"/>
      <protection locked="0"/>
    </xf>
    <xf numFmtId="3" fontId="1" fillId="0" borderId="12" xfId="89" applyNumberFormat="1" applyFont="1" applyFill="1" applyBorder="1" applyAlignment="1" applyProtection="1">
      <alignment horizontal="center" vertical="center" wrapText="1"/>
      <protection locked="0"/>
    </xf>
    <xf numFmtId="0" fontId="63" fillId="0" borderId="12" xfId="91" applyFont="1" applyFill="1" applyBorder="1" applyAlignment="1" applyProtection="1">
      <alignment horizontal="left" vertical="center" wrapText="1"/>
      <protection locked="0"/>
    </xf>
    <xf numFmtId="0" fontId="61" fillId="0" borderId="16" xfId="0" applyFont="1" applyBorder="1" applyAlignment="1">
      <alignment horizontal="left"/>
    </xf>
    <xf numFmtId="0" fontId="62" fillId="0" borderId="16" xfId="0" applyFont="1" applyBorder="1" applyAlignment="1">
      <alignment horizontal="left"/>
    </xf>
    <xf numFmtId="3" fontId="51" fillId="19" borderId="20" xfId="89" applyNumberFormat="1" applyFont="1" applyFill="1" applyBorder="1" applyAlignment="1">
      <alignment horizontal="left" vertical="center" wrapText="1"/>
    </xf>
    <xf numFmtId="3" fontId="51" fillId="19" borderId="17" xfId="89" applyNumberFormat="1" applyFont="1" applyFill="1" applyBorder="1" applyAlignment="1">
      <alignment horizontal="left" vertical="center" wrapText="1"/>
    </xf>
    <xf numFmtId="3" fontId="51" fillId="19" borderId="18" xfId="89" applyNumberFormat="1" applyFont="1" applyFill="1" applyBorder="1" applyAlignment="1">
      <alignment horizontal="left" vertical="center" wrapText="1"/>
    </xf>
    <xf numFmtId="3" fontId="51" fillId="19" borderId="11" xfId="89" applyNumberFormat="1" applyFont="1" applyFill="1" applyBorder="1" applyAlignment="1">
      <alignment horizontal="left" vertical="center" wrapText="1"/>
    </xf>
    <xf numFmtId="0" fontId="23" fillId="54" borderId="18" xfId="91" applyFont="1" applyFill="1" applyBorder="1" applyAlignment="1">
      <alignment horizontal="left" vertical="center" wrapText="1"/>
    </xf>
    <xf numFmtId="0" fontId="23" fillId="54" borderId="11" xfId="91" applyFont="1" applyFill="1" applyBorder="1" applyAlignment="1">
      <alignment horizontal="left" vertical="center" wrapText="1"/>
    </xf>
    <xf numFmtId="0" fontId="21" fillId="54" borderId="19" xfId="91" applyFont="1" applyFill="1" applyBorder="1" applyAlignment="1" applyProtection="1">
      <alignment horizontal="left" vertical="center" wrapText="1"/>
    </xf>
    <xf numFmtId="0" fontId="21" fillId="54" borderId="21" xfId="91" applyFont="1" applyFill="1" applyBorder="1" applyAlignment="1" applyProtection="1">
      <alignment horizontal="left" vertical="center" wrapText="1"/>
    </xf>
    <xf numFmtId="0" fontId="21" fillId="54" borderId="20" xfId="91" applyFont="1" applyFill="1" applyBorder="1" applyAlignment="1" applyProtection="1">
      <alignment horizontal="left" vertical="center" wrapText="1"/>
    </xf>
    <xf numFmtId="0" fontId="21" fillId="54" borderId="16" xfId="91" applyFont="1" applyFill="1" applyBorder="1" applyAlignment="1" applyProtection="1">
      <alignment horizontal="left" vertical="center" wrapText="1"/>
    </xf>
    <xf numFmtId="0" fontId="47" fillId="54" borderId="18" xfId="91" applyFont="1" applyFill="1" applyBorder="1" applyAlignment="1" applyProtection="1">
      <alignment horizontal="left" vertical="center" wrapText="1"/>
    </xf>
    <xf numFmtId="0" fontId="47" fillId="54" borderId="10" xfId="91" applyFont="1" applyFill="1" applyBorder="1" applyAlignment="1" applyProtection="1">
      <alignment horizontal="left" vertical="center" wrapText="1"/>
    </xf>
    <xf numFmtId="0" fontId="47" fillId="54" borderId="11" xfId="91" applyFont="1" applyFill="1" applyBorder="1" applyAlignment="1" applyProtection="1">
      <alignment horizontal="left" vertical="center" wrapText="1"/>
    </xf>
    <xf numFmtId="0" fontId="47" fillId="54" borderId="18" xfId="91" applyFont="1" applyFill="1" applyBorder="1" applyAlignment="1" applyProtection="1">
      <alignment horizontal="center" vertical="center" wrapText="1"/>
    </xf>
    <xf numFmtId="0" fontId="47" fillId="54" borderId="11" xfId="91" applyFont="1" applyFill="1" applyBorder="1" applyAlignment="1" applyProtection="1">
      <alignment horizontal="center" vertical="center" wrapText="1"/>
    </xf>
    <xf numFmtId="0" fontId="20" fillId="53" borderId="19" xfId="91" applyFont="1" applyFill="1" applyBorder="1" applyAlignment="1" applyProtection="1">
      <alignment horizontal="center" vertical="center" wrapText="1"/>
    </xf>
    <xf numFmtId="0" fontId="20" fillId="53" borderId="21" xfId="91" applyFont="1" applyFill="1" applyBorder="1" applyAlignment="1" applyProtection="1">
      <alignment horizontal="center" vertical="center" wrapText="1"/>
    </xf>
    <xf numFmtId="0" fontId="20" fillId="53" borderId="18" xfId="91" applyFont="1" applyFill="1" applyBorder="1" applyAlignment="1" applyProtection="1">
      <alignment horizontal="center" vertical="center" wrapText="1"/>
    </xf>
    <xf numFmtId="0" fontId="20" fillId="53" borderId="10" xfId="91" applyFont="1" applyFill="1" applyBorder="1" applyAlignment="1" applyProtection="1">
      <alignment horizontal="center" vertical="center" wrapText="1"/>
    </xf>
    <xf numFmtId="0" fontId="20" fillId="53" borderId="22" xfId="91" applyFont="1" applyFill="1" applyBorder="1" applyAlignment="1" applyProtection="1">
      <alignment horizontal="center" vertical="center" wrapText="1"/>
    </xf>
    <xf numFmtId="0" fontId="20" fillId="53" borderId="20" xfId="91" applyFont="1" applyFill="1" applyBorder="1" applyAlignment="1" applyProtection="1">
      <alignment horizontal="center" vertical="center" wrapText="1"/>
    </xf>
    <xf numFmtId="0" fontId="20" fillId="53" borderId="16" xfId="91" applyFont="1" applyFill="1" applyBorder="1" applyAlignment="1" applyProtection="1">
      <alignment horizontal="center" vertical="center" wrapText="1"/>
    </xf>
    <xf numFmtId="0" fontId="20" fillId="53" borderId="17" xfId="91" applyFont="1" applyFill="1" applyBorder="1" applyAlignment="1" applyProtection="1">
      <alignment horizontal="center" vertical="center" wrapText="1"/>
    </xf>
    <xf numFmtId="0" fontId="25" fillId="53" borderId="13" xfId="91" applyFont="1" applyFill="1" applyBorder="1" applyAlignment="1" applyProtection="1">
      <alignment horizontal="right" vertical="center" wrapText="1"/>
    </xf>
    <xf numFmtId="0" fontId="25" fillId="53" borderId="15" xfId="91" applyFont="1" applyFill="1" applyBorder="1" applyAlignment="1" applyProtection="1">
      <alignment horizontal="right" vertical="center" wrapText="1"/>
    </xf>
    <xf numFmtId="49" fontId="50" fillId="0" borderId="20" xfId="0" applyNumberFormat="1" applyFont="1" applyBorder="1" applyAlignment="1" applyProtection="1">
      <alignment horizontal="left" vertical="top" wrapText="1"/>
      <protection locked="0"/>
    </xf>
    <xf numFmtId="49" fontId="50" fillId="0" borderId="16" xfId="0" applyNumberFormat="1" applyFont="1" applyBorder="1" applyAlignment="1" applyProtection="1">
      <alignment horizontal="left" vertical="top" wrapText="1"/>
      <protection locked="0"/>
    </xf>
    <xf numFmtId="49" fontId="50" fillId="0" borderId="17" xfId="0" applyNumberFormat="1" applyFont="1" applyBorder="1" applyAlignment="1" applyProtection="1">
      <alignment horizontal="left" vertical="top" wrapText="1"/>
      <protection locked="0"/>
    </xf>
    <xf numFmtId="0" fontId="20" fillId="53" borderId="18" xfId="91" applyFont="1" applyFill="1" applyBorder="1" applyAlignment="1" applyProtection="1">
      <alignment horizontal="left" vertical="center" wrapText="1"/>
    </xf>
    <xf numFmtId="0" fontId="20" fillId="53" borderId="10" xfId="91" applyFont="1" applyFill="1" applyBorder="1" applyAlignment="1" applyProtection="1">
      <alignment horizontal="left" vertical="center" wrapText="1"/>
    </xf>
    <xf numFmtId="0" fontId="20" fillId="53" borderId="11" xfId="91" applyFont="1" applyFill="1" applyBorder="1" applyAlignment="1" applyProtection="1">
      <alignment horizontal="left" vertical="center" wrapText="1"/>
    </xf>
    <xf numFmtId="49" fontId="55" fillId="51" borderId="18" xfId="91" applyNumberFormat="1" applyFont="1" applyFill="1" applyBorder="1" applyAlignment="1" applyProtection="1">
      <alignment horizontal="left" vertical="top" wrapText="1"/>
      <protection locked="0"/>
    </xf>
    <xf numFmtId="49" fontId="55" fillId="51" borderId="10" xfId="91" applyNumberFormat="1" applyFont="1" applyFill="1" applyBorder="1" applyAlignment="1" applyProtection="1">
      <alignment horizontal="left" vertical="top" wrapText="1"/>
      <protection locked="0"/>
    </xf>
    <xf numFmtId="49" fontId="55" fillId="51" borderId="11" xfId="91" applyNumberFormat="1" applyFont="1" applyFill="1" applyBorder="1" applyAlignment="1" applyProtection="1">
      <alignment horizontal="left" vertical="top" wrapText="1"/>
      <protection locked="0"/>
    </xf>
    <xf numFmtId="0" fontId="26" fillId="56" borderId="18" xfId="91" applyFont="1" applyFill="1" applyBorder="1" applyAlignment="1" applyProtection="1">
      <alignment horizontal="center" vertical="center" wrapText="1"/>
    </xf>
    <xf numFmtId="0" fontId="26" fillId="56" borderId="10" xfId="91" applyFont="1" applyFill="1" applyBorder="1" applyAlignment="1" applyProtection="1">
      <alignment horizontal="center" vertical="center" wrapText="1"/>
    </xf>
    <xf numFmtId="0" fontId="26" fillId="56" borderId="11" xfId="91" applyFont="1" applyFill="1" applyBorder="1" applyAlignment="1" applyProtection="1">
      <alignment horizontal="center" vertical="center" wrapText="1"/>
    </xf>
    <xf numFmtId="3" fontId="3" fillId="19" borderId="18" xfId="91" applyNumberFormat="1" applyFont="1" applyFill="1" applyBorder="1" applyAlignment="1" applyProtection="1">
      <alignment horizontal="center" vertical="center" wrapText="1"/>
    </xf>
    <xf numFmtId="3" fontId="3" fillId="19" borderId="10" xfId="91" applyNumberFormat="1" applyFont="1" applyFill="1" applyBorder="1" applyAlignment="1" applyProtection="1">
      <alignment horizontal="center" vertical="center" wrapText="1"/>
    </xf>
    <xf numFmtId="3" fontId="3" fillId="19" borderId="11" xfId="91" applyNumberFormat="1" applyFont="1" applyFill="1" applyBorder="1" applyAlignment="1" applyProtection="1">
      <alignment horizontal="center" vertical="center" wrapText="1"/>
    </xf>
    <xf numFmtId="0" fontId="22" fillId="53" borderId="18" xfId="91" applyFont="1" applyFill="1" applyBorder="1" applyAlignment="1" applyProtection="1">
      <alignment horizontal="left" vertical="top" wrapText="1"/>
    </xf>
    <xf numFmtId="0" fontId="22" fillId="53" borderId="10" xfId="91" applyFont="1" applyFill="1" applyBorder="1" applyAlignment="1" applyProtection="1">
      <alignment horizontal="left" vertical="top" wrapText="1"/>
    </xf>
    <xf numFmtId="0" fontId="22" fillId="53" borderId="11" xfId="91" applyFont="1" applyFill="1" applyBorder="1" applyAlignment="1" applyProtection="1">
      <alignment horizontal="left" vertical="top" wrapText="1"/>
    </xf>
    <xf numFmtId="0" fontId="20" fillId="53" borderId="18" xfId="91" applyFont="1" applyFill="1" applyBorder="1" applyAlignment="1" applyProtection="1">
      <alignment vertical="center" wrapText="1"/>
    </xf>
    <xf numFmtId="0" fontId="0" fillId="0" borderId="10" xfId="0" applyBorder="1" applyAlignment="1">
      <alignment vertical="center" wrapText="1"/>
    </xf>
    <xf numFmtId="0" fontId="0" fillId="0" borderId="11" xfId="0" applyBorder="1" applyAlignment="1">
      <alignment vertical="center" wrapText="1"/>
    </xf>
    <xf numFmtId="3" fontId="3" fillId="19" borderId="13" xfId="91" applyNumberFormat="1" applyFont="1" applyFill="1" applyBorder="1" applyAlignment="1" applyProtection="1">
      <alignment horizontal="center" vertical="center" wrapText="1"/>
    </xf>
    <xf numFmtId="3" fontId="3" fillId="19" borderId="15" xfId="91" applyNumberFormat="1" applyFont="1" applyFill="1" applyBorder="1" applyAlignment="1" applyProtection="1">
      <alignment horizontal="center" vertical="center" wrapText="1"/>
    </xf>
    <xf numFmtId="49" fontId="22" fillId="53" borderId="19" xfId="91" applyNumberFormat="1" applyFont="1" applyFill="1" applyBorder="1" applyAlignment="1" applyProtection="1">
      <alignment horizontal="left" vertical="top" wrapText="1"/>
    </xf>
    <xf numFmtId="49" fontId="22" fillId="53" borderId="21" xfId="91" applyNumberFormat="1" applyFont="1" applyFill="1" applyBorder="1" applyAlignment="1" applyProtection="1">
      <alignment horizontal="left" vertical="top" wrapText="1"/>
    </xf>
    <xf numFmtId="49" fontId="22" fillId="53" borderId="22" xfId="91" applyNumberFormat="1" applyFont="1" applyFill="1" applyBorder="1" applyAlignment="1" applyProtection="1">
      <alignment horizontal="left" vertical="top" wrapText="1"/>
    </xf>
    <xf numFmtId="49" fontId="0" fillId="0" borderId="20" xfId="0" applyNumberFormat="1" applyBorder="1" applyAlignment="1" applyProtection="1">
      <alignment horizontal="left" vertical="top" wrapText="1"/>
    </xf>
    <xf numFmtId="49" fontId="0" fillId="0" borderId="16" xfId="0" applyNumberFormat="1" applyBorder="1" applyAlignment="1" applyProtection="1">
      <alignment horizontal="left" vertical="top" wrapText="1"/>
    </xf>
    <xf numFmtId="49" fontId="0" fillId="0" borderId="17" xfId="0" applyNumberFormat="1" applyBorder="1" applyAlignment="1" applyProtection="1">
      <alignment horizontal="left" vertical="top" wrapText="1"/>
    </xf>
    <xf numFmtId="0" fontId="20" fillId="53" borderId="13" xfId="91" applyFont="1" applyFill="1" applyBorder="1" applyAlignment="1" applyProtection="1">
      <alignment horizontal="left" vertical="center" wrapText="1"/>
    </xf>
    <xf numFmtId="0" fontId="20" fillId="53" borderId="15" xfId="91" applyFont="1" applyFill="1" applyBorder="1" applyAlignment="1" applyProtection="1">
      <alignment horizontal="left" vertical="center" wrapText="1"/>
    </xf>
    <xf numFmtId="49" fontId="22" fillId="53" borderId="18" xfId="91" applyNumberFormat="1" applyFont="1" applyFill="1" applyBorder="1" applyAlignment="1" applyProtection="1">
      <alignment horizontal="left" vertical="top" wrapText="1"/>
    </xf>
    <xf numFmtId="49" fontId="0" fillId="0" borderId="10" xfId="0" applyNumberFormat="1" applyBorder="1" applyAlignment="1" applyProtection="1">
      <alignment horizontal="left" vertical="top" wrapText="1"/>
    </xf>
    <xf numFmtId="49" fontId="0" fillId="0" borderId="11" xfId="0" applyNumberFormat="1" applyBorder="1" applyAlignment="1" applyProtection="1">
      <alignment horizontal="left" vertical="top" wrapText="1"/>
    </xf>
    <xf numFmtId="0" fontId="3" fillId="18" borderId="18" xfId="91" applyFont="1" applyFill="1" applyBorder="1" applyAlignment="1" applyProtection="1">
      <alignment horizontal="center" vertical="center" wrapText="1"/>
    </xf>
    <xf numFmtId="0" fontId="3" fillId="52" borderId="10" xfId="91" applyFont="1" applyFill="1" applyBorder="1" applyAlignment="1" applyProtection="1">
      <alignment horizontal="center" vertical="center" wrapText="1"/>
    </xf>
    <xf numFmtId="0" fontId="3" fillId="18" borderId="16" xfId="91" applyFont="1" applyFill="1" applyBorder="1" applyAlignment="1" applyProtection="1">
      <alignment horizontal="center" vertical="center" wrapText="1"/>
    </xf>
    <xf numFmtId="0" fontId="3" fillId="18" borderId="11" xfId="91" applyFont="1" applyFill="1" applyBorder="1" applyAlignment="1" applyProtection="1">
      <alignment horizontal="center" vertical="center" wrapText="1"/>
    </xf>
    <xf numFmtId="0" fontId="20" fillId="53" borderId="12" xfId="91" applyFont="1" applyFill="1" applyBorder="1" applyAlignment="1" applyProtection="1">
      <alignment horizontal="left" vertical="top" wrapText="1"/>
    </xf>
    <xf numFmtId="49" fontId="0" fillId="0" borderId="21" xfId="0" applyNumberFormat="1" applyBorder="1" applyAlignment="1" applyProtection="1">
      <alignment horizontal="left" vertical="top" wrapText="1"/>
    </xf>
    <xf numFmtId="49" fontId="0" fillId="0" borderId="22" xfId="0" applyNumberFormat="1" applyBorder="1" applyAlignment="1" applyProtection="1">
      <alignment horizontal="left" vertical="top" wrapText="1"/>
    </xf>
    <xf numFmtId="0" fontId="26" fillId="56" borderId="19" xfId="91" applyFont="1" applyFill="1" applyBorder="1" applyAlignment="1" applyProtection="1">
      <alignment horizontal="center" vertical="center" wrapText="1"/>
    </xf>
    <xf numFmtId="0" fontId="26" fillId="56" borderId="21" xfId="91" applyFont="1" applyFill="1" applyBorder="1" applyAlignment="1" applyProtection="1">
      <alignment horizontal="center" vertical="center" wrapText="1"/>
    </xf>
    <xf numFmtId="0" fontId="26" fillId="56" borderId="22" xfId="91" applyFont="1" applyFill="1" applyBorder="1" applyAlignment="1" applyProtection="1">
      <alignment horizontal="center" vertical="center" wrapText="1"/>
    </xf>
    <xf numFmtId="0" fontId="25" fillId="56" borderId="18" xfId="91" applyFont="1" applyFill="1" applyBorder="1" applyAlignment="1" applyProtection="1">
      <alignment horizontal="center" vertical="center" wrapText="1"/>
    </xf>
    <xf numFmtId="0" fontId="25" fillId="56" borderId="10" xfId="91" applyFont="1" applyFill="1" applyBorder="1" applyAlignment="1" applyProtection="1">
      <alignment horizontal="center" vertical="center" wrapText="1"/>
    </xf>
    <xf numFmtId="0" fontId="25" fillId="56" borderId="11" xfId="91" applyFont="1" applyFill="1" applyBorder="1" applyAlignment="1" applyProtection="1">
      <alignment horizontal="center" vertical="center" wrapText="1"/>
    </xf>
    <xf numFmtId="3" fontId="3" fillId="19" borderId="14" xfId="91" applyNumberFormat="1" applyFont="1" applyFill="1" applyBorder="1" applyAlignment="1" applyProtection="1">
      <alignment horizontal="center" vertical="center" wrapText="1"/>
    </xf>
    <xf numFmtId="0" fontId="22" fillId="53" borderId="33" xfId="91" applyFont="1" applyFill="1" applyBorder="1" applyAlignment="1" applyProtection="1">
      <alignment horizontal="left" vertical="top" wrapText="1"/>
    </xf>
    <xf numFmtId="0" fontId="22" fillId="53" borderId="0" xfId="91"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20" fillId="53" borderId="13" xfId="89" applyFont="1" applyFill="1" applyBorder="1" applyAlignment="1" applyProtection="1">
      <alignment horizontal="left" vertical="center" wrapText="1"/>
    </xf>
    <xf numFmtId="0" fontId="20" fillId="53" borderId="15" xfId="89" applyFont="1" applyFill="1" applyBorder="1" applyAlignment="1" applyProtection="1">
      <alignment horizontal="left" vertical="center" wrapText="1"/>
    </xf>
    <xf numFmtId="0" fontId="61" fillId="0" borderId="0" xfId="0" applyFont="1" applyAlignment="1">
      <alignment horizontal="left"/>
    </xf>
    <xf numFmtId="0" fontId="20" fillId="55" borderId="21" xfId="91" applyFont="1" applyFill="1" applyBorder="1" applyAlignment="1" applyProtection="1">
      <alignment horizontal="left" vertical="center" wrapText="1"/>
    </xf>
    <xf numFmtId="0" fontId="20" fillId="55" borderId="16" xfId="91" applyFont="1" applyFill="1" applyBorder="1" applyAlignment="1" applyProtection="1">
      <alignment horizontal="left" vertical="center" wrapText="1"/>
    </xf>
    <xf numFmtId="0" fontId="24" fillId="55" borderId="10" xfId="91" applyFont="1" applyFill="1" applyBorder="1" applyAlignment="1" applyProtection="1">
      <alignment horizontal="center" vertical="center" wrapText="1"/>
    </xf>
    <xf numFmtId="0" fontId="22" fillId="55" borderId="22" xfId="91" applyFont="1" applyFill="1" applyBorder="1" applyAlignment="1" applyProtection="1">
      <alignment horizontal="center" vertical="center" wrapText="1"/>
    </xf>
    <xf numFmtId="0" fontId="22" fillId="55" borderId="17" xfId="91" applyFont="1" applyFill="1" applyBorder="1" applyAlignment="1" applyProtection="1">
      <alignment horizontal="center" vertical="center" wrapText="1"/>
    </xf>
    <xf numFmtId="9" fontId="23" fillId="54" borderId="19" xfId="98" applyNumberFormat="1" applyFont="1" applyFill="1" applyBorder="1" applyAlignment="1" applyProtection="1">
      <alignment horizontal="center" vertical="center" wrapText="1"/>
    </xf>
    <xf numFmtId="9" fontId="23" fillId="54" borderId="22" xfId="98" applyNumberFormat="1" applyFont="1" applyFill="1" applyBorder="1" applyAlignment="1" applyProtection="1">
      <alignment horizontal="center" vertical="center" wrapText="1"/>
    </xf>
    <xf numFmtId="9" fontId="23" fillId="54" borderId="20" xfId="98" applyNumberFormat="1" applyFont="1" applyFill="1" applyBorder="1" applyAlignment="1" applyProtection="1">
      <alignment horizontal="center" vertical="center" wrapText="1"/>
    </xf>
    <xf numFmtId="9" fontId="23" fillId="54" borderId="17" xfId="98" applyNumberFormat="1" applyFont="1" applyFill="1" applyBorder="1" applyAlignment="1" applyProtection="1">
      <alignment horizontal="center" vertical="center" wrapText="1"/>
    </xf>
    <xf numFmtId="0" fontId="48" fillId="51" borderId="18" xfId="91"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60" fillId="53" borderId="20" xfId="91" applyFont="1" applyFill="1" applyBorder="1" applyAlignment="1" applyProtection="1">
      <alignment horizontal="left" vertical="center" wrapText="1"/>
    </xf>
    <xf numFmtId="0" fontId="60" fillId="53" borderId="16" xfId="91" applyFont="1" applyFill="1" applyBorder="1" applyAlignment="1" applyProtection="1">
      <alignment horizontal="left" vertical="center" wrapText="1"/>
    </xf>
    <xf numFmtId="0" fontId="60" fillId="53" borderId="17" xfId="91" applyFont="1" applyFill="1" applyBorder="1" applyAlignment="1" applyProtection="1">
      <alignment horizontal="left" vertical="center" wrapText="1"/>
    </xf>
    <xf numFmtId="0" fontId="56" fillId="53" borderId="20" xfId="91" applyFont="1" applyFill="1" applyBorder="1" applyAlignment="1" applyProtection="1">
      <alignment horizontal="left" vertical="center" wrapText="1"/>
    </xf>
    <xf numFmtId="0" fontId="56" fillId="53" borderId="16" xfId="91" applyFont="1" applyFill="1" applyBorder="1" applyAlignment="1" applyProtection="1">
      <alignment horizontal="left" vertical="center" wrapText="1"/>
    </xf>
    <xf numFmtId="0" fontId="56" fillId="53" borderId="17" xfId="91" applyFont="1" applyFill="1" applyBorder="1" applyAlignment="1" applyProtection="1">
      <alignment horizontal="left" vertical="center" wrapText="1"/>
    </xf>
    <xf numFmtId="0" fontId="20" fillId="53" borderId="12" xfId="91" applyFont="1" applyFill="1" applyBorder="1" applyAlignment="1" applyProtection="1">
      <alignment horizontal="left" vertical="center" wrapText="1"/>
    </xf>
    <xf numFmtId="9" fontId="23" fillId="19" borderId="19" xfId="98" applyNumberFormat="1" applyFont="1" applyFill="1" applyBorder="1" applyAlignment="1" applyProtection="1">
      <alignment horizontal="center" vertical="center" wrapText="1"/>
    </xf>
    <xf numFmtId="9" fontId="23" fillId="19" borderId="22" xfId="98" applyNumberFormat="1" applyFont="1" applyFill="1" applyBorder="1" applyAlignment="1" applyProtection="1">
      <alignment horizontal="center" vertical="center" wrapText="1"/>
    </xf>
    <xf numFmtId="9" fontId="23" fillId="19" borderId="20" xfId="98" applyNumberFormat="1" applyFont="1" applyFill="1" applyBorder="1" applyAlignment="1" applyProtection="1">
      <alignment horizontal="center" vertical="center" wrapText="1"/>
    </xf>
    <xf numFmtId="9" fontId="23" fillId="19" borderId="17" xfId="98" applyNumberFormat="1" applyFont="1" applyFill="1" applyBorder="1" applyAlignment="1" applyProtection="1">
      <alignment horizontal="center" vertical="center" wrapText="1"/>
    </xf>
    <xf numFmtId="0" fontId="20" fillId="53" borderId="19" xfId="91" applyFont="1" applyFill="1" applyBorder="1" applyAlignment="1" applyProtection="1">
      <alignment horizontal="left" vertical="center" wrapText="1"/>
    </xf>
    <xf numFmtId="0" fontId="20" fillId="53" borderId="21" xfId="91" applyFont="1" applyFill="1" applyBorder="1" applyAlignment="1" applyProtection="1">
      <alignment horizontal="left" vertical="center" wrapText="1"/>
    </xf>
    <xf numFmtId="0" fontId="20" fillId="53" borderId="22" xfId="91" applyFont="1" applyFill="1" applyBorder="1" applyAlignment="1" applyProtection="1">
      <alignment horizontal="left" vertical="center" wrapText="1"/>
    </xf>
    <xf numFmtId="3" fontId="3" fillId="19" borderId="19" xfId="91" applyNumberFormat="1" applyFont="1" applyFill="1" applyBorder="1" applyAlignment="1" applyProtection="1">
      <alignment horizontal="center" vertical="center" wrapText="1"/>
    </xf>
    <xf numFmtId="3" fontId="3" fillId="19" borderId="21" xfId="91" applyNumberFormat="1" applyFont="1" applyFill="1" applyBorder="1" applyAlignment="1" applyProtection="1">
      <alignment horizontal="center" vertical="center" wrapText="1"/>
    </xf>
    <xf numFmtId="3" fontId="3" fillId="19" borderId="22" xfId="91" applyNumberFormat="1" applyFont="1" applyFill="1" applyBorder="1" applyAlignment="1" applyProtection="1">
      <alignment horizontal="center" vertical="center" wrapText="1"/>
    </xf>
    <xf numFmtId="3" fontId="3" fillId="19" borderId="20" xfId="91" applyNumberFormat="1" applyFont="1" applyFill="1" applyBorder="1" applyAlignment="1" applyProtection="1">
      <alignment horizontal="center" vertical="center" wrapText="1"/>
    </xf>
    <xf numFmtId="3" fontId="3" fillId="19" borderId="16" xfId="91" applyNumberFormat="1" applyFont="1" applyFill="1" applyBorder="1" applyAlignment="1" applyProtection="1">
      <alignment horizontal="center" vertical="center" wrapText="1"/>
    </xf>
    <xf numFmtId="3" fontId="3" fillId="19" borderId="17" xfId="91" applyNumberFormat="1" applyFont="1" applyFill="1" applyBorder="1" applyAlignment="1" applyProtection="1">
      <alignment horizontal="center" vertical="center" wrapText="1"/>
    </xf>
    <xf numFmtId="0" fontId="22" fillId="53" borderId="19" xfId="91" applyFont="1" applyFill="1" applyBorder="1" applyAlignment="1" applyProtection="1">
      <alignment horizontal="left" vertical="top" wrapText="1"/>
    </xf>
    <xf numFmtId="0" fontId="0" fillId="0" borderId="21" xfId="0" applyBorder="1" applyAlignment="1" applyProtection="1">
      <alignment horizontal="left" vertical="top" wrapText="1"/>
    </xf>
    <xf numFmtId="0" fontId="0" fillId="0" borderId="22" xfId="0" applyBorder="1" applyAlignment="1" applyProtection="1">
      <alignment horizontal="left" vertical="top" wrapText="1"/>
    </xf>
    <xf numFmtId="0" fontId="22" fillId="53" borderId="21" xfId="91" applyFont="1" applyFill="1" applyBorder="1" applyAlignment="1" applyProtection="1">
      <alignment horizontal="left" vertical="top" wrapText="1"/>
    </xf>
  </cellXfs>
  <cellStyles count="105">
    <cellStyle name="20% - Accent1 2" xfId="1"/>
    <cellStyle name="20% - Accent1 2 2" xfId="2"/>
    <cellStyle name="20% - Accent1 3" xfId="3"/>
    <cellStyle name="20% - Accent2 2" xfId="4"/>
    <cellStyle name="20% - Accent2 2 2" xfId="5"/>
    <cellStyle name="20% - Accent2 3" xfId="6"/>
    <cellStyle name="20% - Accent3 2" xfId="7"/>
    <cellStyle name="20% - Accent3 2 2" xfId="8"/>
    <cellStyle name="20% - Accent3 3" xfId="9"/>
    <cellStyle name="20% - Accent4 2" xfId="10"/>
    <cellStyle name="20% - Accent4 2 2" xfId="11"/>
    <cellStyle name="20% - Accent4 3" xfId="12"/>
    <cellStyle name="20% - Accent5 2" xfId="13"/>
    <cellStyle name="20% - Accent5 2 2" xfId="14"/>
    <cellStyle name="20% - Accent5 3" xfId="15"/>
    <cellStyle name="20% - Accent6 2" xfId="16"/>
    <cellStyle name="20% - Accent6 2 2" xfId="17"/>
    <cellStyle name="20% - Accent6 3" xfId="18"/>
    <cellStyle name="40% - Accent1 2" xfId="19"/>
    <cellStyle name="40% - Accent1 2 2" xfId="20"/>
    <cellStyle name="40% - Accent1 3" xfId="21"/>
    <cellStyle name="40% - Accent2 2" xfId="22"/>
    <cellStyle name="40% - Accent2 2 2" xfId="23"/>
    <cellStyle name="40% - Accent2 3" xfId="24"/>
    <cellStyle name="40% - Accent3 2" xfId="25"/>
    <cellStyle name="40% - Accent3 2 2" xfId="26"/>
    <cellStyle name="40% - Accent3 3" xfId="27"/>
    <cellStyle name="40% - Accent4 2" xfId="28"/>
    <cellStyle name="40% - Accent4 2 2" xfId="29"/>
    <cellStyle name="40% - Accent4 3" xfId="30"/>
    <cellStyle name="40% - Accent5 2" xfId="31"/>
    <cellStyle name="40% - Accent5 2 2" xfId="32"/>
    <cellStyle name="40% - Accent5 3" xfId="33"/>
    <cellStyle name="40% - Accent6 2" xfId="34"/>
    <cellStyle name="40% - Accent6 2 2" xfId="35"/>
    <cellStyle name="40% - Accent6 3" xfId="36"/>
    <cellStyle name="60% - Accent1 2" xfId="37"/>
    <cellStyle name="60% - Accent1 3" xfId="38"/>
    <cellStyle name="60% - Accent2 2" xfId="39"/>
    <cellStyle name="60% - Accent2 3" xfId="40"/>
    <cellStyle name="60% - Accent3 2" xfId="41"/>
    <cellStyle name="60% - Accent3 3" xfId="42"/>
    <cellStyle name="60% - Accent4 2" xfId="43"/>
    <cellStyle name="60% - Accent4 3" xfId="44"/>
    <cellStyle name="60% - Accent5 2" xfId="45"/>
    <cellStyle name="60% - Accent5 3" xfId="46"/>
    <cellStyle name="60% - Accent6 2" xfId="47"/>
    <cellStyle name="60% - Accent6 3" xfId="48"/>
    <cellStyle name="Accent1 2" xfId="49"/>
    <cellStyle name="Accent1 3" xfId="50"/>
    <cellStyle name="Accent2 2" xfId="51"/>
    <cellStyle name="Accent2 3" xfId="52"/>
    <cellStyle name="Accent3 2" xfId="53"/>
    <cellStyle name="Accent3 3" xfId="54"/>
    <cellStyle name="Accent4 2" xfId="55"/>
    <cellStyle name="Accent4 3" xfId="56"/>
    <cellStyle name="Accent5 2" xfId="57"/>
    <cellStyle name="Accent5 3" xfId="58"/>
    <cellStyle name="Accent6 2" xfId="59"/>
    <cellStyle name="Accent6 3" xfId="60"/>
    <cellStyle name="Bad 2" xfId="61"/>
    <cellStyle name="Bad 3" xfId="62"/>
    <cellStyle name="Calculation 2" xfId="63"/>
    <cellStyle name="Calculation 3" xfId="64"/>
    <cellStyle name="Check Cell 2" xfId="65"/>
    <cellStyle name="Check Cell 3" xfId="66"/>
    <cellStyle name="Comma 2" xfId="67"/>
    <cellStyle name="Comma 2 2" xfId="68"/>
    <cellStyle name="Comma 3" xfId="69"/>
    <cellStyle name="Explanatory Text 2" xfId="70"/>
    <cellStyle name="Explanatory Text 3" xfId="71"/>
    <cellStyle name="Good 2" xfId="72"/>
    <cellStyle name="Good 3" xfId="73"/>
    <cellStyle name="Heading 1 2" xfId="74"/>
    <cellStyle name="Heading 1 3" xfId="75"/>
    <cellStyle name="Heading 2 2" xfId="76"/>
    <cellStyle name="Heading 2 3" xfId="77"/>
    <cellStyle name="Heading 3 2" xfId="78"/>
    <cellStyle name="Heading 3 3" xfId="79"/>
    <cellStyle name="Heading 4 2" xfId="80"/>
    <cellStyle name="Heading 4 3" xfId="81"/>
    <cellStyle name="Hyperlink 2" xfId="82"/>
    <cellStyle name="Input 2" xfId="83"/>
    <cellStyle name="Input 3" xfId="84"/>
    <cellStyle name="Linked Cell 2" xfId="85"/>
    <cellStyle name="Linked Cell 3" xfId="86"/>
    <cellStyle name="Neutral 2" xfId="87"/>
    <cellStyle name="Neutral 3" xfId="88"/>
    <cellStyle name="Normal" xfId="0" builtinId="0"/>
    <cellStyle name="Normal 2" xfId="89"/>
    <cellStyle name="Normal 3" xfId="90"/>
    <cellStyle name="Normal 4" xfId="91"/>
    <cellStyle name="Normal 4 2" xfId="92"/>
    <cellStyle name="Note 2" xfId="93"/>
    <cellStyle name="Note 2 2" xfId="94"/>
    <cellStyle name="Note 3" xfId="95"/>
    <cellStyle name="Output 2" xfId="96"/>
    <cellStyle name="Output 3" xfId="97"/>
    <cellStyle name="Percent 2" xfId="98"/>
    <cellStyle name="Title 2" xfId="99"/>
    <cellStyle name="Title 3" xfId="100"/>
    <cellStyle name="Total 2" xfId="101"/>
    <cellStyle name="Total 3" xfId="102"/>
    <cellStyle name="Warning Text 2" xfId="103"/>
    <cellStyle name="Warning Text 3" xfId="104"/>
  </cellStyles>
  <dxfs count="4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5"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58"/>
  <sheetViews>
    <sheetView workbookViewId="0">
      <selection activeCell="F17" sqref="F17"/>
    </sheetView>
  </sheetViews>
  <sheetFormatPr defaultColWidth="9" defaultRowHeight="11.25" x14ac:dyDescent="0.2"/>
  <cols>
    <col min="1" max="1" width="38.75" style="8" bestFit="1" customWidth="1"/>
    <col min="2" max="2" width="9" style="8"/>
    <col min="3" max="3" width="18.75" style="8" bestFit="1" customWidth="1"/>
    <col min="4" max="4" width="10.25" style="8" customWidth="1"/>
    <col min="5" max="5" width="13.375" style="8" bestFit="1" customWidth="1"/>
    <col min="6" max="6" width="48.25" style="8" customWidth="1"/>
    <col min="7" max="7" width="15.75" style="8" bestFit="1" customWidth="1"/>
    <col min="8" max="16384" width="9" style="8"/>
  </cols>
  <sheetData>
    <row r="1" spans="1:7" x14ac:dyDescent="0.2">
      <c r="A1" s="7" t="s">
        <v>11</v>
      </c>
      <c r="B1" s="7" t="s">
        <v>15</v>
      </c>
      <c r="C1" s="7" t="s">
        <v>12</v>
      </c>
      <c r="D1" s="7" t="s">
        <v>304</v>
      </c>
      <c r="E1" s="7" t="s">
        <v>14</v>
      </c>
      <c r="F1" s="7" t="s">
        <v>278</v>
      </c>
      <c r="G1" s="7" t="s">
        <v>306</v>
      </c>
    </row>
    <row r="2" spans="1:7" s="32" customFormat="1" x14ac:dyDescent="0.2">
      <c r="A2" s="32" t="s">
        <v>328</v>
      </c>
      <c r="B2" s="32" t="s">
        <v>409</v>
      </c>
      <c r="C2" s="32" t="s">
        <v>329</v>
      </c>
      <c r="D2" s="32" t="s">
        <v>409</v>
      </c>
      <c r="E2" s="37">
        <v>2014</v>
      </c>
      <c r="F2" s="32" t="s">
        <v>330</v>
      </c>
      <c r="G2" s="32" t="s">
        <v>329</v>
      </c>
    </row>
    <row r="3" spans="1:7" x14ac:dyDescent="0.2">
      <c r="A3" s="8" t="s">
        <v>171</v>
      </c>
      <c r="B3" s="8" t="s">
        <v>18</v>
      </c>
      <c r="C3" s="8" t="s">
        <v>308</v>
      </c>
      <c r="D3" s="8" t="s">
        <v>16</v>
      </c>
      <c r="E3" s="37">
        <v>2015</v>
      </c>
      <c r="F3" s="8" t="s">
        <v>279</v>
      </c>
      <c r="G3" s="8" t="s">
        <v>318</v>
      </c>
    </row>
    <row r="4" spans="1:7" x14ac:dyDescent="0.2">
      <c r="A4" s="8" t="s">
        <v>25</v>
      </c>
      <c r="B4" s="8" t="s">
        <v>307</v>
      </c>
      <c r="C4" s="8" t="s">
        <v>20</v>
      </c>
      <c r="D4" s="8" t="s">
        <v>17</v>
      </c>
      <c r="E4" s="37">
        <v>2016</v>
      </c>
      <c r="F4" s="8" t="s">
        <v>280</v>
      </c>
      <c r="G4" s="8" t="s">
        <v>305</v>
      </c>
    </row>
    <row r="5" spans="1:7" x14ac:dyDescent="0.2">
      <c r="A5" s="8" t="s">
        <v>218</v>
      </c>
      <c r="B5" s="8" t="s">
        <v>19</v>
      </c>
      <c r="C5" s="8" t="s">
        <v>268</v>
      </c>
      <c r="E5" s="37">
        <v>2017</v>
      </c>
      <c r="F5" s="8" t="s">
        <v>242</v>
      </c>
      <c r="G5" s="8" t="s">
        <v>317</v>
      </c>
    </row>
    <row r="6" spans="1:7" x14ac:dyDescent="0.2">
      <c r="A6" s="8" t="s">
        <v>72</v>
      </c>
      <c r="E6" s="37">
        <v>2018</v>
      </c>
      <c r="F6" s="8" t="s">
        <v>281</v>
      </c>
    </row>
    <row r="7" spans="1:7" x14ac:dyDescent="0.2">
      <c r="A7" s="8" t="s">
        <v>254</v>
      </c>
      <c r="E7" s="37">
        <v>2019</v>
      </c>
      <c r="F7" s="8" t="s">
        <v>234</v>
      </c>
    </row>
    <row r="8" spans="1:7" x14ac:dyDescent="0.2">
      <c r="A8" s="8" t="s">
        <v>219</v>
      </c>
      <c r="E8" s="37"/>
      <c r="F8" s="8" t="s">
        <v>114</v>
      </c>
    </row>
    <row r="9" spans="1:7" x14ac:dyDescent="0.2">
      <c r="A9" s="8" t="s">
        <v>63</v>
      </c>
      <c r="E9" s="37"/>
      <c r="F9" s="8" t="s">
        <v>109</v>
      </c>
    </row>
    <row r="10" spans="1:7" x14ac:dyDescent="0.2">
      <c r="A10" s="8" t="s">
        <v>126</v>
      </c>
      <c r="F10" s="8" t="s">
        <v>155</v>
      </c>
    </row>
    <row r="11" spans="1:7" x14ac:dyDescent="0.2">
      <c r="A11" s="8" t="s">
        <v>127</v>
      </c>
      <c r="F11" s="8" t="s">
        <v>282</v>
      </c>
    </row>
    <row r="12" spans="1:7" x14ac:dyDescent="0.2">
      <c r="A12" s="8" t="s">
        <v>112</v>
      </c>
      <c r="F12" s="8" t="s">
        <v>208</v>
      </c>
    </row>
    <row r="13" spans="1:7" x14ac:dyDescent="0.2">
      <c r="A13" s="8" t="s">
        <v>180</v>
      </c>
      <c r="F13" s="8" t="s">
        <v>283</v>
      </c>
    </row>
    <row r="14" spans="1:7" x14ac:dyDescent="0.2">
      <c r="A14" s="8" t="s">
        <v>128</v>
      </c>
      <c r="F14" s="8" t="s">
        <v>284</v>
      </c>
    </row>
    <row r="15" spans="1:7" x14ac:dyDescent="0.2">
      <c r="A15" s="8" t="s">
        <v>242</v>
      </c>
      <c r="F15" s="8" t="s">
        <v>285</v>
      </c>
    </row>
    <row r="16" spans="1:7" x14ac:dyDescent="0.2">
      <c r="A16" s="8" t="s">
        <v>233</v>
      </c>
      <c r="F16" s="8" t="s">
        <v>211</v>
      </c>
    </row>
    <row r="17" spans="1:6" x14ac:dyDescent="0.2">
      <c r="A17" s="8" t="s">
        <v>181</v>
      </c>
      <c r="F17" s="8" t="s">
        <v>235</v>
      </c>
    </row>
    <row r="18" spans="1:6" x14ac:dyDescent="0.2">
      <c r="A18" s="8" t="s">
        <v>129</v>
      </c>
      <c r="F18" s="8" t="s">
        <v>236</v>
      </c>
    </row>
    <row r="19" spans="1:6" x14ac:dyDescent="0.2">
      <c r="A19" s="8" t="s">
        <v>182</v>
      </c>
      <c r="F19" s="8" t="s">
        <v>327</v>
      </c>
    </row>
    <row r="20" spans="1:6" x14ac:dyDescent="0.2">
      <c r="A20" s="8" t="s">
        <v>172</v>
      </c>
      <c r="F20" s="8" t="s">
        <v>286</v>
      </c>
    </row>
    <row r="21" spans="1:6" x14ac:dyDescent="0.2">
      <c r="A21" s="8" t="s">
        <v>130</v>
      </c>
      <c r="F21" s="8" t="s">
        <v>287</v>
      </c>
    </row>
    <row r="22" spans="1:6" x14ac:dyDescent="0.2">
      <c r="A22" s="8" t="s">
        <v>198</v>
      </c>
      <c r="F22" s="8" t="s">
        <v>213</v>
      </c>
    </row>
    <row r="23" spans="1:6" x14ac:dyDescent="0.2">
      <c r="A23" s="8" t="s">
        <v>234</v>
      </c>
      <c r="F23" s="8" t="s">
        <v>225</v>
      </c>
    </row>
    <row r="24" spans="1:6" x14ac:dyDescent="0.2">
      <c r="A24" s="8" t="s">
        <v>100</v>
      </c>
      <c r="F24" s="9" t="s">
        <v>158</v>
      </c>
    </row>
    <row r="25" spans="1:6" x14ac:dyDescent="0.2">
      <c r="A25" s="8" t="s">
        <v>84</v>
      </c>
      <c r="F25" s="8" t="s">
        <v>288</v>
      </c>
    </row>
    <row r="26" spans="1:6" x14ac:dyDescent="0.2">
      <c r="A26" s="8" t="s">
        <v>108</v>
      </c>
      <c r="F26" s="8" t="s">
        <v>238</v>
      </c>
    </row>
    <row r="27" spans="1:6" x14ac:dyDescent="0.2">
      <c r="A27" s="8" t="s">
        <v>173</v>
      </c>
      <c r="F27" s="8" t="s">
        <v>289</v>
      </c>
    </row>
    <row r="28" spans="1:6" x14ac:dyDescent="0.2">
      <c r="A28" s="8" t="s">
        <v>113</v>
      </c>
      <c r="F28" s="8" t="s">
        <v>290</v>
      </c>
    </row>
    <row r="29" spans="1:6" x14ac:dyDescent="0.2">
      <c r="A29" s="8" t="s">
        <v>220</v>
      </c>
      <c r="F29" s="8" t="s">
        <v>239</v>
      </c>
    </row>
    <row r="30" spans="1:6" x14ac:dyDescent="0.2">
      <c r="A30" s="8" t="s">
        <v>79</v>
      </c>
      <c r="F30" s="8" t="s">
        <v>240</v>
      </c>
    </row>
    <row r="31" spans="1:6" x14ac:dyDescent="0.2">
      <c r="A31" s="8" t="s">
        <v>114</v>
      </c>
      <c r="F31" s="8" t="s">
        <v>29</v>
      </c>
    </row>
    <row r="32" spans="1:6" x14ac:dyDescent="0.2">
      <c r="A32" s="8" t="s">
        <v>131</v>
      </c>
      <c r="F32" s="8" t="s">
        <v>227</v>
      </c>
    </row>
    <row r="33" spans="1:6" x14ac:dyDescent="0.2">
      <c r="A33" s="8" t="s">
        <v>160</v>
      </c>
      <c r="F33" s="8" t="s">
        <v>231</v>
      </c>
    </row>
    <row r="34" spans="1:6" x14ac:dyDescent="0.2">
      <c r="A34" s="8" t="s">
        <v>199</v>
      </c>
      <c r="F34" s="8" t="s">
        <v>291</v>
      </c>
    </row>
    <row r="35" spans="1:6" x14ac:dyDescent="0.2">
      <c r="A35" s="8" t="s">
        <v>85</v>
      </c>
      <c r="F35" s="8" t="s">
        <v>216</v>
      </c>
    </row>
    <row r="36" spans="1:6" x14ac:dyDescent="0.2">
      <c r="A36" s="8" t="s">
        <v>44</v>
      </c>
      <c r="F36" s="8" t="s">
        <v>241</v>
      </c>
    </row>
    <row r="37" spans="1:6" x14ac:dyDescent="0.2">
      <c r="A37" s="8" t="s">
        <v>161</v>
      </c>
      <c r="F37" s="8" t="s">
        <v>292</v>
      </c>
    </row>
    <row r="38" spans="1:6" x14ac:dyDescent="0.2">
      <c r="A38" s="8" t="s">
        <v>64</v>
      </c>
      <c r="F38" s="8" t="s">
        <v>293</v>
      </c>
    </row>
    <row r="39" spans="1:6" x14ac:dyDescent="0.2">
      <c r="A39" s="8" t="s">
        <v>109</v>
      </c>
      <c r="F39" s="8" t="s">
        <v>294</v>
      </c>
    </row>
    <row r="40" spans="1:6" x14ac:dyDescent="0.2">
      <c r="A40" s="8" t="s">
        <v>86</v>
      </c>
      <c r="F40" s="8" t="s">
        <v>295</v>
      </c>
    </row>
    <row r="41" spans="1:6" x14ac:dyDescent="0.2">
      <c r="A41" s="8" t="s">
        <v>132</v>
      </c>
      <c r="F41" s="8" t="s">
        <v>296</v>
      </c>
    </row>
    <row r="42" spans="1:6" x14ac:dyDescent="0.2">
      <c r="A42" s="8" t="s">
        <v>65</v>
      </c>
      <c r="F42" s="8" t="s">
        <v>297</v>
      </c>
    </row>
    <row r="43" spans="1:6" x14ac:dyDescent="0.2">
      <c r="A43" s="8" t="s">
        <v>66</v>
      </c>
      <c r="F43" s="8" t="s">
        <v>298</v>
      </c>
    </row>
    <row r="44" spans="1:6" x14ac:dyDescent="0.2">
      <c r="A44" s="8" t="s">
        <v>115</v>
      </c>
      <c r="F44" s="8" t="s">
        <v>217</v>
      </c>
    </row>
    <row r="45" spans="1:6" x14ac:dyDescent="0.2">
      <c r="A45" s="8" t="s">
        <v>155</v>
      </c>
      <c r="F45" s="8" t="s">
        <v>299</v>
      </c>
    </row>
    <row r="46" spans="1:6" x14ac:dyDescent="0.2">
      <c r="A46" s="8" t="s">
        <v>116</v>
      </c>
      <c r="F46" s="8" t="s">
        <v>301</v>
      </c>
    </row>
    <row r="47" spans="1:6" x14ac:dyDescent="0.2">
      <c r="A47" s="8" t="s">
        <v>45</v>
      </c>
      <c r="F47" s="8" t="s">
        <v>302</v>
      </c>
    </row>
    <row r="48" spans="1:6" x14ac:dyDescent="0.2">
      <c r="A48" s="8" t="s">
        <v>67</v>
      </c>
      <c r="F48" s="8" t="s">
        <v>303</v>
      </c>
    </row>
    <row r="49" spans="1:6" x14ac:dyDescent="0.2">
      <c r="A49" s="8" t="s">
        <v>68</v>
      </c>
      <c r="F49" s="8" t="s">
        <v>300</v>
      </c>
    </row>
    <row r="50" spans="1:6" x14ac:dyDescent="0.2">
      <c r="A50" s="8" t="s">
        <v>255</v>
      </c>
    </row>
    <row r="51" spans="1:6" x14ac:dyDescent="0.2">
      <c r="A51" s="8" t="s">
        <v>101</v>
      </c>
    </row>
    <row r="52" spans="1:6" x14ac:dyDescent="0.2">
      <c r="A52" s="8" t="s">
        <v>87</v>
      </c>
    </row>
    <row r="53" spans="1:6" x14ac:dyDescent="0.2">
      <c r="A53" s="8" t="s">
        <v>221</v>
      </c>
    </row>
    <row r="54" spans="1:6" x14ac:dyDescent="0.2">
      <c r="A54" s="8" t="s">
        <v>133</v>
      </c>
    </row>
    <row r="55" spans="1:6" x14ac:dyDescent="0.2">
      <c r="A55" s="8" t="s">
        <v>183</v>
      </c>
    </row>
    <row r="56" spans="1:6" x14ac:dyDescent="0.2">
      <c r="A56" s="8" t="s">
        <v>200</v>
      </c>
    </row>
    <row r="57" spans="1:6" x14ac:dyDescent="0.2">
      <c r="A57" s="8" t="s">
        <v>208</v>
      </c>
    </row>
    <row r="58" spans="1:6" x14ac:dyDescent="0.2">
      <c r="A58" s="8" t="s">
        <v>46</v>
      </c>
    </row>
    <row r="59" spans="1:6" x14ac:dyDescent="0.2">
      <c r="A59" s="8" t="s">
        <v>134</v>
      </c>
    </row>
    <row r="60" spans="1:6" x14ac:dyDescent="0.2">
      <c r="A60" s="8" t="s">
        <v>135</v>
      </c>
    </row>
    <row r="61" spans="1:6" x14ac:dyDescent="0.2">
      <c r="A61" s="8" t="s">
        <v>117</v>
      </c>
    </row>
    <row r="62" spans="1:6" x14ac:dyDescent="0.2">
      <c r="A62" s="8" t="s">
        <v>73</v>
      </c>
    </row>
    <row r="63" spans="1:6" x14ac:dyDescent="0.2">
      <c r="A63" s="8" t="s">
        <v>102</v>
      </c>
    </row>
    <row r="64" spans="1:6" x14ac:dyDescent="0.2">
      <c r="A64" s="8" t="s">
        <v>69</v>
      </c>
    </row>
    <row r="65" spans="1:1" x14ac:dyDescent="0.2">
      <c r="A65" s="8" t="s">
        <v>47</v>
      </c>
    </row>
    <row r="66" spans="1:1" x14ac:dyDescent="0.2">
      <c r="A66" s="8" t="s">
        <v>209</v>
      </c>
    </row>
    <row r="67" spans="1:1" x14ac:dyDescent="0.2">
      <c r="A67" s="8" t="s">
        <v>48</v>
      </c>
    </row>
    <row r="68" spans="1:1" x14ac:dyDescent="0.2">
      <c r="A68" s="8" t="s">
        <v>229</v>
      </c>
    </row>
    <row r="69" spans="1:1" x14ac:dyDescent="0.2">
      <c r="A69" s="8" t="s">
        <v>210</v>
      </c>
    </row>
    <row r="70" spans="1:1" x14ac:dyDescent="0.2">
      <c r="A70" s="8" t="s">
        <v>118</v>
      </c>
    </row>
    <row r="71" spans="1:1" x14ac:dyDescent="0.2">
      <c r="A71" s="8" t="s">
        <v>244</v>
      </c>
    </row>
    <row r="72" spans="1:1" x14ac:dyDescent="0.2">
      <c r="A72" s="8" t="s">
        <v>211</v>
      </c>
    </row>
    <row r="73" spans="1:1" x14ac:dyDescent="0.2">
      <c r="A73" s="8" t="s">
        <v>235</v>
      </c>
    </row>
    <row r="74" spans="1:1" x14ac:dyDescent="0.2">
      <c r="A74" s="8" t="s">
        <v>119</v>
      </c>
    </row>
    <row r="75" spans="1:1" x14ac:dyDescent="0.2">
      <c r="A75" s="8" t="s">
        <v>256</v>
      </c>
    </row>
    <row r="76" spans="1:1" x14ac:dyDescent="0.2">
      <c r="A76" s="8" t="s">
        <v>70</v>
      </c>
    </row>
    <row r="77" spans="1:1" x14ac:dyDescent="0.2">
      <c r="A77" s="8" t="s">
        <v>88</v>
      </c>
    </row>
    <row r="78" spans="1:1" x14ac:dyDescent="0.2">
      <c r="A78" s="8" t="s">
        <v>184</v>
      </c>
    </row>
    <row r="79" spans="1:1" x14ac:dyDescent="0.2">
      <c r="A79" s="8" t="s">
        <v>236</v>
      </c>
    </row>
    <row r="80" spans="1:1" x14ac:dyDescent="0.2">
      <c r="A80" s="8" t="s">
        <v>89</v>
      </c>
    </row>
    <row r="81" spans="1:1" x14ac:dyDescent="0.2">
      <c r="A81" s="8" t="s">
        <v>222</v>
      </c>
    </row>
    <row r="82" spans="1:1" x14ac:dyDescent="0.2">
      <c r="A82" s="8" t="s">
        <v>223</v>
      </c>
    </row>
    <row r="83" spans="1:1" x14ac:dyDescent="0.2">
      <c r="A83" s="8" t="s">
        <v>110</v>
      </c>
    </row>
    <row r="84" spans="1:1" x14ac:dyDescent="0.2">
      <c r="A84" s="8" t="s">
        <v>136</v>
      </c>
    </row>
    <row r="85" spans="1:1" x14ac:dyDescent="0.2">
      <c r="A85" s="8" t="s">
        <v>137</v>
      </c>
    </row>
    <row r="86" spans="1:1" x14ac:dyDescent="0.2">
      <c r="A86" s="8" t="s">
        <v>32</v>
      </c>
    </row>
    <row r="87" spans="1:1" x14ac:dyDescent="0.2">
      <c r="A87" s="8" t="s">
        <v>103</v>
      </c>
    </row>
    <row r="88" spans="1:1" x14ac:dyDescent="0.2">
      <c r="A88" s="8" t="s">
        <v>26</v>
      </c>
    </row>
    <row r="89" spans="1:1" x14ac:dyDescent="0.2">
      <c r="A89" s="8" t="s">
        <v>90</v>
      </c>
    </row>
    <row r="90" spans="1:1" x14ac:dyDescent="0.2">
      <c r="A90" s="8" t="s">
        <v>91</v>
      </c>
    </row>
    <row r="91" spans="1:1" x14ac:dyDescent="0.2">
      <c r="A91" s="8" t="s">
        <v>120</v>
      </c>
    </row>
    <row r="92" spans="1:1" x14ac:dyDescent="0.2">
      <c r="A92" s="8" t="s">
        <v>138</v>
      </c>
    </row>
    <row r="93" spans="1:1" x14ac:dyDescent="0.2">
      <c r="A93" s="8" t="s">
        <v>224</v>
      </c>
    </row>
    <row r="94" spans="1:1" x14ac:dyDescent="0.2">
      <c r="A94" s="8" t="s">
        <v>104</v>
      </c>
    </row>
    <row r="95" spans="1:1" x14ac:dyDescent="0.2">
      <c r="A95" s="8" t="s">
        <v>23</v>
      </c>
    </row>
    <row r="96" spans="1:1" x14ac:dyDescent="0.2">
      <c r="A96" s="8" t="s">
        <v>201</v>
      </c>
    </row>
    <row r="97" spans="1:1" x14ac:dyDescent="0.2">
      <c r="A97" s="8" t="s">
        <v>212</v>
      </c>
    </row>
    <row r="98" spans="1:1" x14ac:dyDescent="0.2">
      <c r="A98" s="8" t="s">
        <v>174</v>
      </c>
    </row>
    <row r="99" spans="1:1" x14ac:dyDescent="0.2">
      <c r="A99" s="8" t="s">
        <v>162</v>
      </c>
    </row>
    <row r="100" spans="1:1" x14ac:dyDescent="0.2">
      <c r="A100" s="8" t="s">
        <v>175</v>
      </c>
    </row>
    <row r="101" spans="1:1" x14ac:dyDescent="0.2">
      <c r="A101" s="8" t="s">
        <v>185</v>
      </c>
    </row>
    <row r="102" spans="1:1" x14ac:dyDescent="0.2">
      <c r="A102" s="8" t="s">
        <v>213</v>
      </c>
    </row>
    <row r="103" spans="1:1" x14ac:dyDescent="0.2">
      <c r="A103" s="8" t="s">
        <v>27</v>
      </c>
    </row>
    <row r="104" spans="1:1" x14ac:dyDescent="0.2">
      <c r="A104" s="8" t="s">
        <v>186</v>
      </c>
    </row>
    <row r="105" spans="1:1" x14ac:dyDescent="0.2">
      <c r="A105" s="8" t="s">
        <v>225</v>
      </c>
    </row>
    <row r="106" spans="1:1" x14ac:dyDescent="0.2">
      <c r="A106" s="8" t="s">
        <v>139</v>
      </c>
    </row>
    <row r="107" spans="1:1" x14ac:dyDescent="0.2">
      <c r="A107" s="8" t="s">
        <v>158</v>
      </c>
    </row>
    <row r="108" spans="1:1" x14ac:dyDescent="0.2">
      <c r="A108" s="8" t="s">
        <v>28</v>
      </c>
    </row>
    <row r="109" spans="1:1" x14ac:dyDescent="0.2">
      <c r="A109" s="8" t="s">
        <v>187</v>
      </c>
    </row>
    <row r="110" spans="1:1" x14ac:dyDescent="0.2">
      <c r="A110" s="8" t="s">
        <v>150</v>
      </c>
    </row>
    <row r="111" spans="1:1" x14ac:dyDescent="0.2">
      <c r="A111" s="8" t="s">
        <v>49</v>
      </c>
    </row>
    <row r="112" spans="1:1" x14ac:dyDescent="0.2">
      <c r="A112" s="8" t="s">
        <v>249</v>
      </c>
    </row>
    <row r="113" spans="1:1" x14ac:dyDescent="0.2">
      <c r="A113" s="8" t="s">
        <v>156</v>
      </c>
    </row>
    <row r="114" spans="1:1" x14ac:dyDescent="0.2">
      <c r="A114" s="8" t="s">
        <v>263</v>
      </c>
    </row>
    <row r="115" spans="1:1" x14ac:dyDescent="0.2">
      <c r="A115" s="8" t="s">
        <v>188</v>
      </c>
    </row>
    <row r="116" spans="1:1" x14ac:dyDescent="0.2">
      <c r="A116" s="8" t="s">
        <v>151</v>
      </c>
    </row>
    <row r="117" spans="1:1" x14ac:dyDescent="0.2">
      <c r="A117" s="8" t="s">
        <v>163</v>
      </c>
    </row>
    <row r="118" spans="1:1" x14ac:dyDescent="0.2">
      <c r="A118" s="8" t="s">
        <v>214</v>
      </c>
    </row>
    <row r="119" spans="1:1" x14ac:dyDescent="0.2">
      <c r="A119" s="8" t="s">
        <v>189</v>
      </c>
    </row>
    <row r="120" spans="1:1" x14ac:dyDescent="0.2">
      <c r="A120" s="8" t="s">
        <v>80</v>
      </c>
    </row>
    <row r="121" spans="1:1" x14ac:dyDescent="0.2">
      <c r="A121" s="8" t="s">
        <v>92</v>
      </c>
    </row>
    <row r="122" spans="1:1" x14ac:dyDescent="0.2">
      <c r="A122" s="8" t="s">
        <v>74</v>
      </c>
    </row>
    <row r="123" spans="1:1" x14ac:dyDescent="0.2">
      <c r="A123" s="8" t="s">
        <v>237</v>
      </c>
    </row>
    <row r="124" spans="1:1" x14ac:dyDescent="0.2">
      <c r="A124" s="8" t="s">
        <v>215</v>
      </c>
    </row>
    <row r="125" spans="1:1" x14ac:dyDescent="0.2">
      <c r="A125" s="8" t="s">
        <v>43</v>
      </c>
    </row>
    <row r="126" spans="1:1" x14ac:dyDescent="0.2">
      <c r="A126" s="8" t="s">
        <v>238</v>
      </c>
    </row>
    <row r="127" spans="1:1" x14ac:dyDescent="0.2">
      <c r="A127" s="8" t="s">
        <v>24</v>
      </c>
    </row>
    <row r="128" spans="1:1" x14ac:dyDescent="0.2">
      <c r="A128" s="8" t="s">
        <v>232</v>
      </c>
    </row>
    <row r="129" spans="1:1" x14ac:dyDescent="0.2">
      <c r="A129" s="8" t="s">
        <v>50</v>
      </c>
    </row>
    <row r="130" spans="1:1" x14ac:dyDescent="0.2">
      <c r="A130" s="8" t="s">
        <v>51</v>
      </c>
    </row>
    <row r="131" spans="1:1" x14ac:dyDescent="0.2">
      <c r="A131" s="8" t="s">
        <v>164</v>
      </c>
    </row>
    <row r="132" spans="1:1" x14ac:dyDescent="0.2">
      <c r="A132" s="8" t="s">
        <v>176</v>
      </c>
    </row>
    <row r="133" spans="1:1" x14ac:dyDescent="0.2">
      <c r="A133" s="8" t="s">
        <v>93</v>
      </c>
    </row>
    <row r="134" spans="1:1" x14ac:dyDescent="0.2">
      <c r="A134" s="8" t="s">
        <v>226</v>
      </c>
    </row>
    <row r="135" spans="1:1" x14ac:dyDescent="0.2">
      <c r="A135" s="8" t="s">
        <v>250</v>
      </c>
    </row>
    <row r="136" spans="1:1" x14ac:dyDescent="0.2">
      <c r="A136" s="8" t="s">
        <v>140</v>
      </c>
    </row>
    <row r="137" spans="1:1" x14ac:dyDescent="0.2">
      <c r="A137" s="8" t="s">
        <v>94</v>
      </c>
    </row>
    <row r="138" spans="1:1" x14ac:dyDescent="0.2">
      <c r="A138" s="8" t="s">
        <v>52</v>
      </c>
    </row>
    <row r="139" spans="1:1" x14ac:dyDescent="0.2">
      <c r="A139" s="8" t="s">
        <v>53</v>
      </c>
    </row>
    <row r="140" spans="1:1" x14ac:dyDescent="0.2">
      <c r="A140" s="8" t="s">
        <v>105</v>
      </c>
    </row>
    <row r="141" spans="1:1" x14ac:dyDescent="0.2">
      <c r="A141" s="8" t="s">
        <v>251</v>
      </c>
    </row>
    <row r="142" spans="1:1" x14ac:dyDescent="0.2">
      <c r="A142" s="8" t="s">
        <v>203</v>
      </c>
    </row>
    <row r="143" spans="1:1" x14ac:dyDescent="0.2">
      <c r="A143" s="8" t="s">
        <v>239</v>
      </c>
    </row>
    <row r="144" spans="1:1" x14ac:dyDescent="0.2">
      <c r="A144" s="8" t="s">
        <v>159</v>
      </c>
    </row>
    <row r="145" spans="1:1" x14ac:dyDescent="0.2">
      <c r="A145" s="8" t="s">
        <v>266</v>
      </c>
    </row>
    <row r="146" spans="1:1" x14ac:dyDescent="0.2">
      <c r="A146" s="8" t="s">
        <v>141</v>
      </c>
    </row>
    <row r="147" spans="1:1" x14ac:dyDescent="0.2">
      <c r="A147" s="8" t="s">
        <v>75</v>
      </c>
    </row>
    <row r="148" spans="1:1" x14ac:dyDescent="0.2">
      <c r="A148" s="8" t="s">
        <v>54</v>
      </c>
    </row>
    <row r="149" spans="1:1" x14ac:dyDescent="0.2">
      <c r="A149" s="8" t="s">
        <v>42</v>
      </c>
    </row>
    <row r="150" spans="1:1" x14ac:dyDescent="0.2">
      <c r="A150" s="8" t="s">
        <v>271</v>
      </c>
    </row>
    <row r="151" spans="1:1" x14ac:dyDescent="0.2">
      <c r="A151" s="8" t="s">
        <v>269</v>
      </c>
    </row>
    <row r="152" spans="1:1" x14ac:dyDescent="0.2">
      <c r="A152" s="8" t="s">
        <v>36</v>
      </c>
    </row>
    <row r="153" spans="1:1" x14ac:dyDescent="0.2">
      <c r="A153" s="8" t="s">
        <v>37</v>
      </c>
    </row>
    <row r="154" spans="1:1" x14ac:dyDescent="0.2">
      <c r="A154" s="8" t="s">
        <v>272</v>
      </c>
    </row>
    <row r="155" spans="1:1" x14ac:dyDescent="0.2">
      <c r="A155" s="8" t="s">
        <v>38</v>
      </c>
    </row>
    <row r="156" spans="1:1" x14ac:dyDescent="0.2">
      <c r="A156" s="8" t="s">
        <v>39</v>
      </c>
    </row>
    <row r="157" spans="1:1" x14ac:dyDescent="0.2">
      <c r="A157" s="8" t="s">
        <v>41</v>
      </c>
    </row>
    <row r="158" spans="1:1" x14ac:dyDescent="0.2">
      <c r="A158" s="8" t="s">
        <v>270</v>
      </c>
    </row>
    <row r="159" spans="1:1" x14ac:dyDescent="0.2">
      <c r="A159" s="8" t="s">
        <v>277</v>
      </c>
    </row>
    <row r="160" spans="1:1" x14ac:dyDescent="0.2">
      <c r="A160" s="8" t="s">
        <v>274</v>
      </c>
    </row>
    <row r="161" spans="1:1" x14ac:dyDescent="0.2">
      <c r="A161" s="8" t="s">
        <v>276</v>
      </c>
    </row>
    <row r="162" spans="1:1" x14ac:dyDescent="0.2">
      <c r="A162" s="8" t="s">
        <v>275</v>
      </c>
    </row>
    <row r="163" spans="1:1" x14ac:dyDescent="0.2">
      <c r="A163" s="8" t="s">
        <v>273</v>
      </c>
    </row>
    <row r="164" spans="1:1" x14ac:dyDescent="0.2">
      <c r="A164" s="8" t="s">
        <v>40</v>
      </c>
    </row>
    <row r="165" spans="1:1" x14ac:dyDescent="0.2">
      <c r="A165" s="8" t="s">
        <v>165</v>
      </c>
    </row>
    <row r="166" spans="1:1" x14ac:dyDescent="0.2">
      <c r="A166" s="8" t="s">
        <v>81</v>
      </c>
    </row>
    <row r="167" spans="1:1" x14ac:dyDescent="0.2">
      <c r="A167" s="8" t="s">
        <v>252</v>
      </c>
    </row>
    <row r="168" spans="1:1" x14ac:dyDescent="0.2">
      <c r="A168" s="8" t="s">
        <v>177</v>
      </c>
    </row>
    <row r="169" spans="1:1" x14ac:dyDescent="0.2">
      <c r="A169" s="8" t="s">
        <v>240</v>
      </c>
    </row>
    <row r="170" spans="1:1" x14ac:dyDescent="0.2">
      <c r="A170" s="8" t="s">
        <v>142</v>
      </c>
    </row>
    <row r="171" spans="1:1" x14ac:dyDescent="0.2">
      <c r="A171" s="8" t="s">
        <v>245</v>
      </c>
    </row>
    <row r="172" spans="1:1" x14ac:dyDescent="0.2">
      <c r="A172" s="8" t="s">
        <v>243</v>
      </c>
    </row>
    <row r="173" spans="1:1" x14ac:dyDescent="0.2">
      <c r="A173" s="8" t="s">
        <v>106</v>
      </c>
    </row>
    <row r="174" spans="1:1" x14ac:dyDescent="0.2">
      <c r="A174" s="8" t="s">
        <v>95</v>
      </c>
    </row>
    <row r="175" spans="1:1" x14ac:dyDescent="0.2">
      <c r="A175" s="8" t="s">
        <v>96</v>
      </c>
    </row>
    <row r="176" spans="1:1" x14ac:dyDescent="0.2">
      <c r="A176" s="8" t="s">
        <v>257</v>
      </c>
    </row>
    <row r="177" spans="1:1" x14ac:dyDescent="0.2">
      <c r="A177" s="8" t="s">
        <v>31</v>
      </c>
    </row>
    <row r="178" spans="1:1" x14ac:dyDescent="0.2">
      <c r="A178" s="8" t="s">
        <v>33</v>
      </c>
    </row>
    <row r="179" spans="1:1" x14ac:dyDescent="0.2">
      <c r="A179" s="8" t="s">
        <v>29</v>
      </c>
    </row>
    <row r="180" spans="1:1" x14ac:dyDescent="0.2">
      <c r="A180" s="8" t="s">
        <v>191</v>
      </c>
    </row>
    <row r="181" spans="1:1" x14ac:dyDescent="0.2">
      <c r="A181" s="8" t="s">
        <v>178</v>
      </c>
    </row>
    <row r="182" spans="1:1" x14ac:dyDescent="0.2">
      <c r="A182" s="8" t="s">
        <v>253</v>
      </c>
    </row>
    <row r="183" spans="1:1" x14ac:dyDescent="0.2">
      <c r="A183" s="8" t="s">
        <v>107</v>
      </c>
    </row>
    <row r="184" spans="1:1" x14ac:dyDescent="0.2">
      <c r="A184" s="8" t="s">
        <v>246</v>
      </c>
    </row>
    <row r="185" spans="1:1" x14ac:dyDescent="0.2">
      <c r="A185" s="8" t="s">
        <v>121</v>
      </c>
    </row>
    <row r="186" spans="1:1" x14ac:dyDescent="0.2">
      <c r="A186" s="8" t="s">
        <v>122</v>
      </c>
    </row>
    <row r="187" spans="1:1" x14ac:dyDescent="0.2">
      <c r="A187" s="8" t="s">
        <v>166</v>
      </c>
    </row>
    <row r="188" spans="1:1" x14ac:dyDescent="0.2">
      <c r="A188" s="8" t="s">
        <v>34</v>
      </c>
    </row>
    <row r="189" spans="1:1" x14ac:dyDescent="0.2">
      <c r="A189" s="8" t="s">
        <v>202</v>
      </c>
    </row>
    <row r="190" spans="1:1" x14ac:dyDescent="0.2">
      <c r="A190" s="8" t="s">
        <v>227</v>
      </c>
    </row>
    <row r="191" spans="1:1" x14ac:dyDescent="0.2">
      <c r="A191" s="8" t="s">
        <v>143</v>
      </c>
    </row>
    <row r="192" spans="1:1" x14ac:dyDescent="0.2">
      <c r="A192" s="8" t="s">
        <v>192</v>
      </c>
    </row>
    <row r="193" spans="1:1" x14ac:dyDescent="0.2">
      <c r="A193" s="8" t="s">
        <v>157</v>
      </c>
    </row>
    <row r="194" spans="1:1" x14ac:dyDescent="0.2">
      <c r="A194" s="8" t="s">
        <v>55</v>
      </c>
    </row>
    <row r="195" spans="1:1" x14ac:dyDescent="0.2">
      <c r="A195" s="8" t="s">
        <v>204</v>
      </c>
    </row>
    <row r="196" spans="1:1" x14ac:dyDescent="0.2">
      <c r="A196" s="8" t="s">
        <v>205</v>
      </c>
    </row>
    <row r="197" spans="1:1" x14ac:dyDescent="0.2">
      <c r="A197" s="8" t="s">
        <v>56</v>
      </c>
    </row>
    <row r="198" spans="1:1" x14ac:dyDescent="0.2">
      <c r="A198" s="8" t="s">
        <v>21</v>
      </c>
    </row>
    <row r="199" spans="1:1" x14ac:dyDescent="0.2">
      <c r="A199" s="8" t="s">
        <v>144</v>
      </c>
    </row>
    <row r="200" spans="1:1" x14ac:dyDescent="0.2">
      <c r="A200" s="8" t="s">
        <v>145</v>
      </c>
    </row>
    <row r="201" spans="1:1" x14ac:dyDescent="0.2">
      <c r="A201" s="8" t="s">
        <v>22</v>
      </c>
    </row>
    <row r="202" spans="1:1" x14ac:dyDescent="0.2">
      <c r="A202" s="8" t="s">
        <v>146</v>
      </c>
    </row>
    <row r="203" spans="1:1" x14ac:dyDescent="0.2">
      <c r="A203" s="8" t="s">
        <v>258</v>
      </c>
    </row>
    <row r="204" spans="1:1" x14ac:dyDescent="0.2">
      <c r="A204" s="8" t="s">
        <v>228</v>
      </c>
    </row>
    <row r="205" spans="1:1" x14ac:dyDescent="0.2">
      <c r="A205" s="8" t="s">
        <v>71</v>
      </c>
    </row>
    <row r="206" spans="1:1" x14ac:dyDescent="0.2">
      <c r="A206" s="8" t="s">
        <v>193</v>
      </c>
    </row>
    <row r="207" spans="1:1" x14ac:dyDescent="0.2">
      <c r="A207" s="8" t="s">
        <v>97</v>
      </c>
    </row>
    <row r="208" spans="1:1" x14ac:dyDescent="0.2">
      <c r="A208" s="8" t="s">
        <v>265</v>
      </c>
    </row>
    <row r="209" spans="1:1" x14ac:dyDescent="0.2">
      <c r="A209" s="8" t="s">
        <v>57</v>
      </c>
    </row>
    <row r="210" spans="1:1" x14ac:dyDescent="0.2">
      <c r="A210" s="8" t="s">
        <v>98</v>
      </c>
    </row>
    <row r="211" spans="1:1" x14ac:dyDescent="0.2">
      <c r="A211" s="8" t="s">
        <v>167</v>
      </c>
    </row>
    <row r="212" spans="1:1" x14ac:dyDescent="0.2">
      <c r="A212" s="8" t="s">
        <v>206</v>
      </c>
    </row>
    <row r="213" spans="1:1" x14ac:dyDescent="0.2">
      <c r="A213" s="8" t="s">
        <v>230</v>
      </c>
    </row>
    <row r="214" spans="1:1" x14ac:dyDescent="0.2">
      <c r="A214" s="8" t="s">
        <v>247</v>
      </c>
    </row>
    <row r="215" spans="1:1" x14ac:dyDescent="0.2">
      <c r="A215" s="8" t="s">
        <v>58</v>
      </c>
    </row>
    <row r="216" spans="1:1" x14ac:dyDescent="0.2">
      <c r="A216" s="8" t="s">
        <v>82</v>
      </c>
    </row>
    <row r="217" spans="1:1" x14ac:dyDescent="0.2">
      <c r="A217" s="8" t="s">
        <v>267</v>
      </c>
    </row>
    <row r="218" spans="1:1" x14ac:dyDescent="0.2">
      <c r="A218" s="8" t="s">
        <v>231</v>
      </c>
    </row>
    <row r="219" spans="1:1" x14ac:dyDescent="0.2">
      <c r="A219" s="8" t="s">
        <v>179</v>
      </c>
    </row>
    <row r="220" spans="1:1" x14ac:dyDescent="0.2">
      <c r="A220" s="8" t="s">
        <v>76</v>
      </c>
    </row>
    <row r="221" spans="1:1" x14ac:dyDescent="0.2">
      <c r="A221" s="8" t="s">
        <v>123</v>
      </c>
    </row>
    <row r="222" spans="1:1" x14ac:dyDescent="0.2">
      <c r="A222" s="8" t="s">
        <v>30</v>
      </c>
    </row>
    <row r="223" spans="1:1" x14ac:dyDescent="0.2">
      <c r="A223" s="8" t="s">
        <v>83</v>
      </c>
    </row>
    <row r="224" spans="1:1" x14ac:dyDescent="0.2">
      <c r="A224" s="8" t="s">
        <v>216</v>
      </c>
    </row>
    <row r="225" spans="1:1" x14ac:dyDescent="0.2">
      <c r="A225" s="8" t="s">
        <v>241</v>
      </c>
    </row>
    <row r="226" spans="1:1" x14ac:dyDescent="0.2">
      <c r="A226" s="8" t="s">
        <v>194</v>
      </c>
    </row>
    <row r="227" spans="1:1" x14ac:dyDescent="0.2">
      <c r="A227" s="8" t="s">
        <v>35</v>
      </c>
    </row>
    <row r="228" spans="1:1" x14ac:dyDescent="0.2">
      <c r="A228" s="8" t="s">
        <v>152</v>
      </c>
    </row>
    <row r="229" spans="1:1" x14ac:dyDescent="0.2">
      <c r="A229" s="8" t="s">
        <v>60</v>
      </c>
    </row>
    <row r="230" spans="1:1" x14ac:dyDescent="0.2">
      <c r="A230" s="8" t="s">
        <v>168</v>
      </c>
    </row>
    <row r="231" spans="1:1" x14ac:dyDescent="0.2">
      <c r="A231" s="8" t="s">
        <v>169</v>
      </c>
    </row>
    <row r="232" spans="1:1" x14ac:dyDescent="0.2">
      <c r="A232" s="8" t="s">
        <v>99</v>
      </c>
    </row>
    <row r="233" spans="1:1" x14ac:dyDescent="0.2">
      <c r="A233" s="8" t="s">
        <v>259</v>
      </c>
    </row>
    <row r="234" spans="1:1" x14ac:dyDescent="0.2">
      <c r="A234" s="8" t="s">
        <v>260</v>
      </c>
    </row>
    <row r="235" spans="1:1" x14ac:dyDescent="0.2">
      <c r="A235" s="8" t="s">
        <v>147</v>
      </c>
    </row>
    <row r="236" spans="1:1" x14ac:dyDescent="0.2">
      <c r="A236" s="8" t="s">
        <v>77</v>
      </c>
    </row>
    <row r="237" spans="1:1" x14ac:dyDescent="0.2">
      <c r="A237" s="8" t="s">
        <v>195</v>
      </c>
    </row>
    <row r="238" spans="1:1" x14ac:dyDescent="0.2">
      <c r="A238" s="8" t="s">
        <v>153</v>
      </c>
    </row>
    <row r="239" spans="1:1" x14ac:dyDescent="0.2">
      <c r="A239" s="8" t="s">
        <v>148</v>
      </c>
    </row>
    <row r="240" spans="1:1" x14ac:dyDescent="0.2">
      <c r="A240" s="8" t="s">
        <v>261</v>
      </c>
    </row>
    <row r="241" spans="1:1" x14ac:dyDescent="0.2">
      <c r="A241" s="8" t="s">
        <v>59</v>
      </c>
    </row>
    <row r="242" spans="1:1" x14ac:dyDescent="0.2">
      <c r="A242" s="8" t="s">
        <v>207</v>
      </c>
    </row>
    <row r="243" spans="1:1" x14ac:dyDescent="0.2">
      <c r="A243" s="8" t="s">
        <v>196</v>
      </c>
    </row>
    <row r="244" spans="1:1" x14ac:dyDescent="0.2">
      <c r="A244" s="8" t="s">
        <v>217</v>
      </c>
    </row>
    <row r="245" spans="1:1" x14ac:dyDescent="0.2">
      <c r="A245" s="8" t="s">
        <v>111</v>
      </c>
    </row>
    <row r="246" spans="1:1" x14ac:dyDescent="0.2">
      <c r="A246" s="8" t="s">
        <v>149</v>
      </c>
    </row>
    <row r="247" spans="1:1" x14ac:dyDescent="0.2">
      <c r="A247" s="8" t="s">
        <v>124</v>
      </c>
    </row>
    <row r="248" spans="1:1" x14ac:dyDescent="0.2">
      <c r="A248" s="8" t="s">
        <v>154</v>
      </c>
    </row>
    <row r="249" spans="1:1" x14ac:dyDescent="0.2">
      <c r="A249" s="8" t="s">
        <v>248</v>
      </c>
    </row>
    <row r="250" spans="1:1" x14ac:dyDescent="0.2">
      <c r="A250" s="8" t="s">
        <v>125</v>
      </c>
    </row>
    <row r="251" spans="1:1" x14ac:dyDescent="0.2">
      <c r="A251" s="8" t="s">
        <v>170</v>
      </c>
    </row>
    <row r="252" spans="1:1" x14ac:dyDescent="0.2">
      <c r="A252" s="8" t="s">
        <v>262</v>
      </c>
    </row>
    <row r="253" spans="1:1" x14ac:dyDescent="0.2">
      <c r="A253" s="8" t="s">
        <v>190</v>
      </c>
    </row>
    <row r="254" spans="1:1" x14ac:dyDescent="0.2">
      <c r="A254" s="8" t="s">
        <v>78</v>
      </c>
    </row>
    <row r="255" spans="1:1" x14ac:dyDescent="0.2">
      <c r="A255" s="8" t="s">
        <v>197</v>
      </c>
    </row>
    <row r="256" spans="1:1" x14ac:dyDescent="0.2">
      <c r="A256" s="8" t="s">
        <v>61</v>
      </c>
    </row>
    <row r="257" spans="1:1" x14ac:dyDescent="0.2">
      <c r="A257" s="8" t="s">
        <v>264</v>
      </c>
    </row>
    <row r="258" spans="1:1" x14ac:dyDescent="0.2">
      <c r="A258" s="8" t="s">
        <v>62</v>
      </c>
    </row>
  </sheetData>
  <sheetProtection password="C66B"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38"/>
  <sheetViews>
    <sheetView view="pageBreakPreview" topLeftCell="A34" zoomScaleNormal="100" zoomScaleSheetLayoutView="100" workbookViewId="0">
      <selection activeCell="B14" sqref="B14"/>
    </sheetView>
  </sheetViews>
  <sheetFormatPr defaultRowHeight="14.25" x14ac:dyDescent="0.2"/>
  <cols>
    <col min="1" max="1" width="35.75" customWidth="1"/>
    <col min="2" max="2" width="95.625" customWidth="1"/>
  </cols>
  <sheetData>
    <row r="1" spans="1:2" ht="18" x14ac:dyDescent="0.25">
      <c r="A1" s="70" t="s">
        <v>422</v>
      </c>
      <c r="B1" s="71"/>
    </row>
    <row r="2" spans="1:2" ht="15.75" customHeight="1" x14ac:dyDescent="0.2">
      <c r="A2" s="76" t="s">
        <v>4</v>
      </c>
      <c r="B2" s="77"/>
    </row>
    <row r="3" spans="1:2" ht="15.75" x14ac:dyDescent="0.3">
      <c r="A3" s="14" t="s">
        <v>316</v>
      </c>
      <c r="B3" s="14" t="s">
        <v>340</v>
      </c>
    </row>
    <row r="4" spans="1:2" ht="16.5" customHeight="1" x14ac:dyDescent="0.2">
      <c r="A4" s="74" t="s">
        <v>355</v>
      </c>
      <c r="B4" s="75"/>
    </row>
    <row r="5" spans="1:2" ht="15" customHeight="1" x14ac:dyDescent="0.2">
      <c r="A5" s="74" t="s">
        <v>356</v>
      </c>
      <c r="B5" s="75"/>
    </row>
    <row r="6" spans="1:2" ht="30" x14ac:dyDescent="0.2">
      <c r="A6" s="38" t="s">
        <v>365</v>
      </c>
      <c r="B6" s="10" t="s">
        <v>357</v>
      </c>
    </row>
    <row r="7" spans="1:2" ht="30" x14ac:dyDescent="0.2">
      <c r="A7" s="38" t="s">
        <v>311</v>
      </c>
      <c r="B7" s="10" t="s">
        <v>366</v>
      </c>
    </row>
    <row r="8" spans="1:2" ht="15" x14ac:dyDescent="0.2">
      <c r="A8" s="74" t="s">
        <v>358</v>
      </c>
      <c r="B8" s="75"/>
    </row>
    <row r="9" spans="1:2" ht="15" customHeight="1" x14ac:dyDescent="0.2">
      <c r="A9" s="74" t="s">
        <v>342</v>
      </c>
      <c r="B9" s="75"/>
    </row>
    <row r="10" spans="1:2" ht="45" x14ac:dyDescent="0.2">
      <c r="A10" s="65" t="s">
        <v>7</v>
      </c>
      <c r="B10" s="11" t="s">
        <v>353</v>
      </c>
    </row>
    <row r="11" spans="1:2" ht="45" x14ac:dyDescent="0.2">
      <c r="A11" s="60" t="s">
        <v>320</v>
      </c>
      <c r="B11" s="39" t="s">
        <v>360</v>
      </c>
    </row>
    <row r="12" spans="1:2" ht="30" x14ac:dyDescent="0.2">
      <c r="A12" s="60" t="s">
        <v>408</v>
      </c>
      <c r="B12" s="39" t="s">
        <v>374</v>
      </c>
    </row>
    <row r="13" spans="1:2" ht="30" x14ac:dyDescent="0.2">
      <c r="A13" s="60" t="s">
        <v>425</v>
      </c>
      <c r="B13" s="11" t="s">
        <v>369</v>
      </c>
    </row>
    <row r="14" spans="1:2" ht="38.25" customHeight="1" x14ac:dyDescent="0.2">
      <c r="A14" s="60" t="s">
        <v>370</v>
      </c>
      <c r="B14" s="11" t="s">
        <v>354</v>
      </c>
    </row>
    <row r="15" spans="1:2" ht="30" x14ac:dyDescent="0.2">
      <c r="A15" s="61" t="s">
        <v>312</v>
      </c>
      <c r="B15" s="59" t="s">
        <v>375</v>
      </c>
    </row>
    <row r="16" spans="1:2" ht="15" customHeight="1" x14ac:dyDescent="0.2">
      <c r="A16" s="74" t="s">
        <v>341</v>
      </c>
      <c r="B16" s="75"/>
    </row>
    <row r="17" spans="1:2" ht="65.25" customHeight="1" x14ac:dyDescent="0.2">
      <c r="A17" s="60" t="s">
        <v>332</v>
      </c>
      <c r="B17" s="13" t="s">
        <v>378</v>
      </c>
    </row>
    <row r="18" spans="1:2" ht="30" x14ac:dyDescent="0.2">
      <c r="A18" s="60" t="s">
        <v>313</v>
      </c>
      <c r="B18" s="11" t="s">
        <v>347</v>
      </c>
    </row>
    <row r="19" spans="1:2" ht="15" customHeight="1" x14ac:dyDescent="0.2">
      <c r="A19" s="74" t="s">
        <v>343</v>
      </c>
      <c r="B19" s="75"/>
    </row>
    <row r="20" spans="1:2" ht="82.5" customHeight="1" x14ac:dyDescent="0.2">
      <c r="A20" s="60" t="s">
        <v>314</v>
      </c>
      <c r="B20" s="11" t="s">
        <v>421</v>
      </c>
    </row>
    <row r="21" spans="1:2" ht="30" x14ac:dyDescent="0.2">
      <c r="A21" s="60" t="s">
        <v>315</v>
      </c>
      <c r="B21" s="39" t="s">
        <v>376</v>
      </c>
    </row>
    <row r="22" spans="1:2" ht="15" customHeight="1" x14ac:dyDescent="0.2">
      <c r="A22" s="74" t="s">
        <v>344</v>
      </c>
      <c r="B22" s="75"/>
    </row>
    <row r="23" spans="1:2" ht="32.25" customHeight="1" x14ac:dyDescent="0.2">
      <c r="A23" s="60" t="s">
        <v>345</v>
      </c>
      <c r="B23" s="40" t="s">
        <v>377</v>
      </c>
    </row>
    <row r="24" spans="1:2" ht="15" x14ac:dyDescent="0.2">
      <c r="A24" s="60" t="s">
        <v>321</v>
      </c>
      <c r="B24" s="39" t="s">
        <v>333</v>
      </c>
    </row>
    <row r="25" spans="1:2" ht="30" x14ac:dyDescent="0.2">
      <c r="A25" s="60" t="s">
        <v>403</v>
      </c>
      <c r="B25" s="39" t="s">
        <v>398</v>
      </c>
    </row>
    <row r="26" spans="1:2" ht="30" x14ac:dyDescent="0.2">
      <c r="A26" s="60" t="s">
        <v>395</v>
      </c>
      <c r="B26" s="39" t="s">
        <v>399</v>
      </c>
    </row>
    <row r="27" spans="1:2" ht="15" customHeight="1" x14ac:dyDescent="0.2">
      <c r="A27" s="74" t="s">
        <v>334</v>
      </c>
      <c r="B27" s="75"/>
    </row>
    <row r="28" spans="1:2" ht="45" x14ac:dyDescent="0.2">
      <c r="A28" s="60" t="s">
        <v>8</v>
      </c>
      <c r="B28" s="11" t="s">
        <v>336</v>
      </c>
    </row>
    <row r="29" spans="1:2" ht="39" customHeight="1" x14ac:dyDescent="0.2">
      <c r="A29" s="60" t="s">
        <v>322</v>
      </c>
      <c r="B29" s="11" t="s">
        <v>335</v>
      </c>
    </row>
    <row r="30" spans="1:2" ht="36" customHeight="1" x14ac:dyDescent="0.2">
      <c r="A30" s="60" t="s">
        <v>323</v>
      </c>
      <c r="B30" s="11" t="s">
        <v>337</v>
      </c>
    </row>
    <row r="31" spans="1:2" ht="41.25" customHeight="1" x14ac:dyDescent="0.2">
      <c r="A31" s="12" t="s">
        <v>346</v>
      </c>
      <c r="B31" s="11" t="s">
        <v>348</v>
      </c>
    </row>
    <row r="32" spans="1:2" ht="15" customHeight="1" x14ac:dyDescent="0.2">
      <c r="A32" s="72" t="s">
        <v>338</v>
      </c>
      <c r="B32" s="73"/>
    </row>
    <row r="33" spans="1:2" ht="36" customHeight="1" x14ac:dyDescent="0.2">
      <c r="A33" s="60" t="s">
        <v>324</v>
      </c>
      <c r="B33" s="39" t="s">
        <v>400</v>
      </c>
    </row>
    <row r="34" spans="1:2" ht="45" x14ac:dyDescent="0.2">
      <c r="A34" s="60" t="s">
        <v>325</v>
      </c>
      <c r="B34" s="39" t="s">
        <v>339</v>
      </c>
    </row>
    <row r="35" spans="1:2" ht="49.5" customHeight="1" x14ac:dyDescent="0.2">
      <c r="A35" s="60" t="s">
        <v>404</v>
      </c>
      <c r="B35" s="39" t="s">
        <v>401</v>
      </c>
    </row>
    <row r="36" spans="1:2" ht="63" customHeight="1" x14ac:dyDescent="0.2">
      <c r="A36" s="60" t="s">
        <v>405</v>
      </c>
      <c r="B36" s="39" t="s">
        <v>402</v>
      </c>
    </row>
    <row r="37" spans="1:2" ht="46.5" customHeight="1" x14ac:dyDescent="0.3">
      <c r="A37" s="62" t="s">
        <v>406</v>
      </c>
      <c r="B37" s="11" t="s">
        <v>389</v>
      </c>
    </row>
    <row r="38" spans="1:2" ht="65.25" customHeight="1" x14ac:dyDescent="0.2">
      <c r="A38" s="63" t="s">
        <v>390</v>
      </c>
      <c r="B38" s="11" t="s">
        <v>387</v>
      </c>
    </row>
  </sheetData>
  <sheetProtection password="C66B" sheet="1" objects="1" scenarios="1" selectLockedCells="1"/>
  <mergeCells count="11">
    <mergeCell ref="A1:B1"/>
    <mergeCell ref="A32:B32"/>
    <mergeCell ref="A19:B19"/>
    <mergeCell ref="A22:B22"/>
    <mergeCell ref="A27:B27"/>
    <mergeCell ref="A2:B2"/>
    <mergeCell ref="A4:B4"/>
    <mergeCell ref="A5:B5"/>
    <mergeCell ref="A8:B8"/>
    <mergeCell ref="A9:B9"/>
    <mergeCell ref="A16:B16"/>
  </mergeCells>
  <dataValidations count="1">
    <dataValidation type="textLength" allowBlank="1" showInputMessage="1" showErrorMessage="1" sqref="B4 B6:B38">
      <formula1>0</formula1>
      <formula2>10000</formula2>
    </dataValidation>
  </dataValidations>
  <pageMargins left="0.70866141732283472" right="0.70866141732283472" top="0.74803149606299213" bottom="0.74803149606299213" header="0.31496062992125984" footer="0.31496062992125984"/>
  <pageSetup paperSize="8" scale="88" fitToHeight="0" orientation="portrait" r:id="rId1"/>
  <headerFooter scaleWithDoc="0">
    <oddHeader>&amp;R10 March 2014</oddHeader>
    <oddFooter>&amp;L&amp;F&amp;C&amp;A&amp;R&amp;P/&amp;N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65"/>
  <sheetViews>
    <sheetView tabSelected="1" zoomScale="85" zoomScaleNormal="85" zoomScaleSheetLayoutView="100" workbookViewId="0">
      <selection activeCell="F44" sqref="F44:G44"/>
    </sheetView>
  </sheetViews>
  <sheetFormatPr defaultRowHeight="14.25" x14ac:dyDescent="0.2"/>
  <cols>
    <col min="1" max="1" width="45.625" customWidth="1"/>
    <col min="2" max="4" width="11.125" customWidth="1"/>
    <col min="5" max="5" width="0.5" customWidth="1"/>
    <col min="6" max="10" width="11.125" customWidth="1"/>
    <col min="11" max="11" width="10.375" customWidth="1"/>
    <col min="12" max="12" width="14.625" customWidth="1"/>
    <col min="13" max="13" width="10.375" customWidth="1"/>
    <col min="14" max="14" width="9.125" customWidth="1"/>
    <col min="15" max="15" width="9" style="53" hidden="1" customWidth="1"/>
    <col min="16" max="21" width="9" hidden="1" customWidth="1"/>
    <col min="22" max="22" width="9" customWidth="1"/>
  </cols>
  <sheetData>
    <row r="1" spans="1:15" ht="18" x14ac:dyDescent="0.25">
      <c r="A1" s="154" t="s">
        <v>422</v>
      </c>
      <c r="B1" s="154"/>
      <c r="C1" s="154"/>
      <c r="D1" s="154"/>
      <c r="E1" s="154"/>
      <c r="F1" s="154"/>
      <c r="G1" s="154"/>
      <c r="H1" s="154"/>
      <c r="I1" s="154"/>
      <c r="J1" s="154"/>
      <c r="K1" s="154"/>
      <c r="L1" s="154"/>
      <c r="M1" s="154"/>
    </row>
    <row r="2" spans="1:15" ht="19.5" customHeight="1" x14ac:dyDescent="0.2">
      <c r="A2" s="78" t="s">
        <v>4</v>
      </c>
      <c r="B2" s="79"/>
      <c r="C2" s="79"/>
      <c r="D2" s="36" t="s">
        <v>13</v>
      </c>
      <c r="E2" s="15"/>
      <c r="F2" s="164" t="s">
        <v>154</v>
      </c>
      <c r="G2" s="165"/>
      <c r="H2" s="64" t="s">
        <v>361</v>
      </c>
      <c r="I2" s="27" t="s">
        <v>18</v>
      </c>
      <c r="J2" s="82" t="s">
        <v>391</v>
      </c>
      <c r="K2" s="83"/>
      <c r="L2" s="84"/>
      <c r="M2" s="66">
        <v>2015</v>
      </c>
    </row>
    <row r="3" spans="1:15" ht="18" customHeight="1" x14ac:dyDescent="0.2">
      <c r="A3" s="80"/>
      <c r="B3" s="81"/>
      <c r="C3" s="81"/>
      <c r="D3" s="36" t="s">
        <v>5</v>
      </c>
      <c r="E3" s="15"/>
      <c r="F3" s="27" t="s">
        <v>16</v>
      </c>
      <c r="G3" s="85" t="s">
        <v>379</v>
      </c>
      <c r="H3" s="86"/>
      <c r="I3" s="27"/>
      <c r="J3" s="82" t="s">
        <v>371</v>
      </c>
      <c r="K3" s="83"/>
      <c r="L3" s="84"/>
      <c r="M3" s="66">
        <v>2017</v>
      </c>
      <c r="O3" s="58">
        <f>M3-0</f>
        <v>2017</v>
      </c>
    </row>
    <row r="4" spans="1:15" ht="36.75" customHeight="1" x14ac:dyDescent="0.2">
      <c r="A4" s="35" t="s">
        <v>414</v>
      </c>
      <c r="B4" s="87" t="s">
        <v>349</v>
      </c>
      <c r="C4" s="88"/>
      <c r="D4" s="88"/>
      <c r="E4" s="15"/>
      <c r="F4" s="89" t="s">
        <v>0</v>
      </c>
      <c r="G4" s="90"/>
      <c r="H4" s="90"/>
      <c r="I4" s="90"/>
      <c r="J4" s="90"/>
      <c r="K4" s="87" t="s">
        <v>309</v>
      </c>
      <c r="L4" s="88"/>
      <c r="M4" s="91"/>
    </row>
    <row r="5" spans="1:15" ht="18.75" customHeight="1" x14ac:dyDescent="0.2">
      <c r="A5" s="95" t="s">
        <v>305</v>
      </c>
      <c r="B5" s="41" t="s">
        <v>381</v>
      </c>
      <c r="C5" s="41" t="s">
        <v>380</v>
      </c>
      <c r="D5" s="41" t="s">
        <v>331</v>
      </c>
      <c r="E5" s="43"/>
      <c r="F5" s="41" t="s">
        <v>382</v>
      </c>
      <c r="G5" s="41" t="s">
        <v>383</v>
      </c>
      <c r="H5" s="41" t="s">
        <v>384</v>
      </c>
      <c r="I5" s="41" t="s">
        <v>385</v>
      </c>
      <c r="J5" s="41" t="s">
        <v>386</v>
      </c>
      <c r="K5" s="92"/>
      <c r="L5" s="93"/>
      <c r="M5" s="94"/>
    </row>
    <row r="6" spans="1:15" ht="15" customHeight="1" x14ac:dyDescent="0.2">
      <c r="A6" s="96"/>
      <c r="B6" s="42">
        <f>C6-1</f>
        <v>2013</v>
      </c>
      <c r="C6" s="42">
        <f>D6-1</f>
        <v>2014</v>
      </c>
      <c r="D6" s="42">
        <f>M2-0</f>
        <v>2015</v>
      </c>
      <c r="E6" s="57"/>
      <c r="F6" s="42">
        <f>D6+1</f>
        <v>2016</v>
      </c>
      <c r="G6" s="42">
        <f>F6+1</f>
        <v>2017</v>
      </c>
      <c r="H6" s="42">
        <f t="shared" ref="H6:J6" si="0">G6+1</f>
        <v>2018</v>
      </c>
      <c r="I6" s="42">
        <f t="shared" si="0"/>
        <v>2019</v>
      </c>
      <c r="J6" s="42">
        <f t="shared" si="0"/>
        <v>2020</v>
      </c>
      <c r="K6" s="97" t="s">
        <v>372</v>
      </c>
      <c r="L6" s="98"/>
      <c r="M6" s="99"/>
    </row>
    <row r="7" spans="1:15" ht="15" x14ac:dyDescent="0.2">
      <c r="A7" s="106" t="s">
        <v>415</v>
      </c>
      <c r="B7" s="107"/>
      <c r="C7" s="107"/>
      <c r="D7" s="107"/>
      <c r="E7" s="107"/>
      <c r="F7" s="107"/>
      <c r="G7" s="107"/>
      <c r="H7" s="107"/>
      <c r="I7" s="107"/>
      <c r="J7" s="107"/>
      <c r="K7" s="107"/>
      <c r="L7" s="107"/>
      <c r="M7" s="108"/>
    </row>
    <row r="8" spans="1:15" x14ac:dyDescent="0.2">
      <c r="A8" s="115" t="s">
        <v>412</v>
      </c>
      <c r="B8" s="116"/>
      <c r="C8" s="117"/>
      <c r="D8" s="67">
        <v>41023950</v>
      </c>
      <c r="E8" s="15"/>
      <c r="F8" s="67">
        <v>53331130</v>
      </c>
      <c r="G8" s="67">
        <v>65638320</v>
      </c>
      <c r="H8" s="47"/>
      <c r="I8" s="47"/>
      <c r="J8" s="47"/>
      <c r="K8" s="103" t="s">
        <v>426</v>
      </c>
      <c r="L8" s="104"/>
      <c r="M8" s="105"/>
    </row>
    <row r="9" spans="1:15" ht="16.899999999999999" customHeight="1" x14ac:dyDescent="0.2">
      <c r="A9" s="172" t="s">
        <v>362</v>
      </c>
      <c r="B9" s="172"/>
      <c r="C9" s="172"/>
      <c r="D9" s="50"/>
      <c r="E9" s="15"/>
      <c r="F9" s="109">
        <f>SUM(D8:J8)</f>
        <v>159993400</v>
      </c>
      <c r="G9" s="110"/>
      <c r="H9" s="110"/>
      <c r="I9" s="110"/>
      <c r="J9" s="111"/>
      <c r="K9" s="112"/>
      <c r="L9" s="113"/>
      <c r="M9" s="114"/>
    </row>
    <row r="10" spans="1:15" ht="3" customHeight="1" x14ac:dyDescent="0.2">
      <c r="A10" s="16"/>
      <c r="B10" s="17"/>
      <c r="C10" s="17"/>
      <c r="D10" s="17"/>
      <c r="E10" s="18"/>
      <c r="F10" s="19"/>
      <c r="G10" s="19"/>
      <c r="H10" s="19"/>
      <c r="I10" s="19"/>
      <c r="J10" s="19"/>
      <c r="K10" s="19"/>
      <c r="L10" s="20"/>
      <c r="M10" s="20"/>
    </row>
    <row r="11" spans="1:15" x14ac:dyDescent="0.2">
      <c r="A11" s="100" t="s">
        <v>359</v>
      </c>
      <c r="B11" s="101"/>
      <c r="C11" s="101"/>
      <c r="D11" s="101"/>
      <c r="E11" s="101"/>
      <c r="F11" s="101"/>
      <c r="G11" s="101"/>
      <c r="H11" s="101"/>
      <c r="I11" s="101"/>
      <c r="J11" s="101"/>
      <c r="K11" s="101"/>
      <c r="L11" s="101"/>
      <c r="M11" s="102"/>
    </row>
    <row r="12" spans="1:15" x14ac:dyDescent="0.2">
      <c r="A12" s="21" t="s">
        <v>7</v>
      </c>
      <c r="B12" s="1"/>
      <c r="C12" s="1"/>
      <c r="D12" s="1"/>
      <c r="E12" s="28"/>
      <c r="F12" s="47"/>
      <c r="G12" s="47"/>
      <c r="H12" s="47"/>
      <c r="I12" s="47"/>
      <c r="J12" s="47"/>
      <c r="K12" s="103"/>
      <c r="L12" s="104"/>
      <c r="M12" s="105"/>
    </row>
    <row r="13" spans="1:15" x14ac:dyDescent="0.2">
      <c r="A13" s="21" t="s">
        <v>6</v>
      </c>
      <c r="B13" s="5"/>
      <c r="C13" s="5"/>
      <c r="D13" s="5"/>
      <c r="E13" s="28"/>
      <c r="F13" s="47"/>
      <c r="G13" s="47"/>
      <c r="H13" s="47"/>
      <c r="I13" s="47"/>
      <c r="J13" s="47"/>
      <c r="K13" s="103"/>
      <c r="L13" s="104"/>
      <c r="M13" s="105"/>
    </row>
    <row r="14" spans="1:15" x14ac:dyDescent="0.2">
      <c r="A14" s="21" t="s">
        <v>367</v>
      </c>
      <c r="B14" s="5">
        <v>8039880.7410111129</v>
      </c>
      <c r="C14" s="5">
        <v>9603722.4282525778</v>
      </c>
      <c r="D14" s="5">
        <v>12014255.262890605</v>
      </c>
      <c r="E14" s="28"/>
      <c r="F14" s="67">
        <v>14519315.967484051</v>
      </c>
      <c r="G14" s="67">
        <v>14933724.809347004</v>
      </c>
      <c r="H14" s="67"/>
      <c r="I14" s="67"/>
      <c r="J14" s="67"/>
      <c r="K14" s="103" t="s">
        <v>431</v>
      </c>
      <c r="L14" s="104"/>
      <c r="M14" s="105"/>
    </row>
    <row r="15" spans="1:15" x14ac:dyDescent="0.2">
      <c r="A15" s="21" t="s">
        <v>368</v>
      </c>
      <c r="B15" s="2"/>
      <c r="C15" s="31"/>
      <c r="D15" s="2"/>
      <c r="E15" s="28"/>
      <c r="F15" s="47"/>
      <c r="G15" s="47"/>
      <c r="H15" s="47"/>
      <c r="I15" s="47"/>
      <c r="J15" s="47"/>
      <c r="K15" s="103"/>
      <c r="L15" s="104"/>
      <c r="M15" s="105"/>
    </row>
    <row r="16" spans="1:15" x14ac:dyDescent="0.2">
      <c r="A16" s="21" t="s">
        <v>416</v>
      </c>
      <c r="B16" s="2"/>
      <c r="C16" s="2"/>
      <c r="D16" s="2"/>
      <c r="E16" s="28"/>
      <c r="F16" s="47"/>
      <c r="G16" s="47"/>
      <c r="H16" s="47"/>
      <c r="I16" s="47"/>
      <c r="J16" s="47"/>
      <c r="K16" s="103"/>
      <c r="L16" s="104"/>
      <c r="M16" s="105"/>
    </row>
    <row r="17" spans="1:13" x14ac:dyDescent="0.2">
      <c r="A17" s="126" t="s">
        <v>350</v>
      </c>
      <c r="B17" s="118">
        <f>SUM(B12:B16)</f>
        <v>8039880.7410111129</v>
      </c>
      <c r="C17" s="118">
        <f t="shared" ref="C17:D17" si="1">SUM(C12:C16)</f>
        <v>9603722.4282525778</v>
      </c>
      <c r="D17" s="118">
        <f t="shared" si="1"/>
        <v>12014255.262890605</v>
      </c>
      <c r="E17" s="29"/>
      <c r="F17" s="118">
        <f t="shared" ref="F17:J17" si="2">SUM(F12:F16)</f>
        <v>14519315.967484051</v>
      </c>
      <c r="G17" s="118">
        <f t="shared" si="2"/>
        <v>14933724.809347004</v>
      </c>
      <c r="H17" s="118">
        <f t="shared" si="2"/>
        <v>0</v>
      </c>
      <c r="I17" s="118">
        <f t="shared" si="2"/>
        <v>0</v>
      </c>
      <c r="J17" s="118">
        <f t="shared" si="2"/>
        <v>0</v>
      </c>
      <c r="K17" s="120"/>
      <c r="L17" s="121"/>
      <c r="M17" s="122"/>
    </row>
    <row r="18" spans="1:13" x14ac:dyDescent="0.2">
      <c r="A18" s="127"/>
      <c r="B18" s="119"/>
      <c r="C18" s="119"/>
      <c r="D18" s="119"/>
      <c r="E18" s="29"/>
      <c r="F18" s="119"/>
      <c r="G18" s="119"/>
      <c r="H18" s="119"/>
      <c r="I18" s="119"/>
      <c r="J18" s="119"/>
      <c r="K18" s="123"/>
      <c r="L18" s="124"/>
      <c r="M18" s="125"/>
    </row>
    <row r="19" spans="1:13" x14ac:dyDescent="0.2">
      <c r="A19" s="4" t="s">
        <v>290</v>
      </c>
      <c r="B19" s="1">
        <v>1014882.2038197104</v>
      </c>
      <c r="C19" s="1">
        <v>1127183.6798162537</v>
      </c>
      <c r="D19" s="1">
        <v>1182898.0529137421</v>
      </c>
      <c r="E19" s="28"/>
      <c r="F19" s="47">
        <v>1137874.042266289</v>
      </c>
      <c r="G19" s="47">
        <v>1019938.9172877036</v>
      </c>
      <c r="H19" s="47"/>
      <c r="I19" s="47"/>
      <c r="J19" s="47"/>
      <c r="K19" s="103"/>
      <c r="L19" s="104"/>
      <c r="M19" s="105"/>
    </row>
    <row r="20" spans="1:13" ht="14.25" customHeight="1" x14ac:dyDescent="0.2">
      <c r="A20" s="4" t="s">
        <v>296</v>
      </c>
      <c r="B20" s="1">
        <v>279223</v>
      </c>
      <c r="C20" s="1">
        <v>215000</v>
      </c>
      <c r="D20" s="1">
        <v>164510</v>
      </c>
      <c r="E20" s="28"/>
      <c r="F20" s="47">
        <v>100000</v>
      </c>
      <c r="G20" s="47">
        <v>100000</v>
      </c>
      <c r="H20" s="47"/>
      <c r="I20" s="47"/>
      <c r="J20" s="47"/>
      <c r="K20" s="103"/>
      <c r="L20" s="104"/>
      <c r="M20" s="105"/>
    </row>
    <row r="21" spans="1:13" ht="14.25" customHeight="1" x14ac:dyDescent="0.2">
      <c r="A21" s="4" t="s">
        <v>293</v>
      </c>
      <c r="B21" s="1"/>
      <c r="C21" s="1">
        <v>20388</v>
      </c>
      <c r="D21" s="1">
        <v>344407</v>
      </c>
      <c r="E21" s="28"/>
      <c r="F21" s="47">
        <v>18108</v>
      </c>
      <c r="G21" s="47"/>
      <c r="H21" s="47"/>
      <c r="I21" s="47"/>
      <c r="J21" s="47"/>
      <c r="K21" s="103"/>
      <c r="L21" s="104"/>
      <c r="M21" s="105"/>
    </row>
    <row r="22" spans="1:13" ht="14.25" customHeight="1" x14ac:dyDescent="0.2">
      <c r="A22" s="4" t="s">
        <v>292</v>
      </c>
      <c r="B22" s="1"/>
      <c r="C22" s="1">
        <v>272800</v>
      </c>
      <c r="D22" s="1">
        <v>846850</v>
      </c>
      <c r="E22" s="28"/>
      <c r="F22" s="47">
        <v>846850</v>
      </c>
      <c r="G22" s="47"/>
      <c r="H22" s="47"/>
      <c r="I22" s="47"/>
      <c r="J22" s="47"/>
      <c r="K22" s="103"/>
      <c r="L22" s="104"/>
      <c r="M22" s="105"/>
    </row>
    <row r="23" spans="1:13" ht="14.25" customHeight="1" x14ac:dyDescent="0.2">
      <c r="A23" s="4" t="s">
        <v>294</v>
      </c>
      <c r="B23" s="1"/>
      <c r="C23" s="1">
        <v>204306</v>
      </c>
      <c r="D23" s="1">
        <v>129298</v>
      </c>
      <c r="E23" s="28"/>
      <c r="F23" s="47">
        <v>138511</v>
      </c>
      <c r="G23" s="47"/>
      <c r="H23" s="47"/>
      <c r="I23" s="47"/>
      <c r="J23" s="47"/>
      <c r="K23" s="103"/>
      <c r="L23" s="104"/>
      <c r="M23" s="105"/>
    </row>
    <row r="24" spans="1:13" ht="14.25" customHeight="1" x14ac:dyDescent="0.2">
      <c r="A24" s="4" t="s">
        <v>429</v>
      </c>
      <c r="B24" s="1">
        <v>64000</v>
      </c>
      <c r="C24" s="1">
        <v>82000</v>
      </c>
      <c r="D24" s="1">
        <v>98000</v>
      </c>
      <c r="E24" s="28"/>
      <c r="F24" s="47">
        <v>100000</v>
      </c>
      <c r="G24" s="47"/>
      <c r="H24" s="47"/>
      <c r="I24" s="47"/>
      <c r="J24" s="47"/>
      <c r="K24" s="103"/>
      <c r="L24" s="104"/>
      <c r="M24" s="105"/>
    </row>
    <row r="25" spans="1:13" ht="14.25" customHeight="1" x14ac:dyDescent="0.2">
      <c r="A25" s="69" t="s">
        <v>428</v>
      </c>
      <c r="B25" s="1">
        <v>33750</v>
      </c>
      <c r="C25" s="1"/>
      <c r="D25" s="1"/>
      <c r="E25" s="28"/>
      <c r="F25" s="47"/>
      <c r="G25" s="47"/>
      <c r="H25" s="47"/>
      <c r="I25" s="47"/>
      <c r="J25" s="47"/>
      <c r="K25" s="103"/>
      <c r="L25" s="104"/>
      <c r="M25" s="105"/>
    </row>
    <row r="26" spans="1:13" ht="14.25" customHeight="1" x14ac:dyDescent="0.2">
      <c r="A26" s="4" t="s">
        <v>430</v>
      </c>
      <c r="B26" s="1"/>
      <c r="C26" s="1">
        <v>107940</v>
      </c>
      <c r="D26" s="1"/>
      <c r="E26" s="28"/>
      <c r="F26" s="47"/>
      <c r="G26" s="47"/>
      <c r="H26" s="47"/>
      <c r="I26" s="47"/>
      <c r="J26" s="47"/>
      <c r="K26" s="103"/>
      <c r="L26" s="104"/>
      <c r="M26" s="105"/>
    </row>
    <row r="27" spans="1:13" ht="14.25" customHeight="1" x14ac:dyDescent="0.2">
      <c r="A27" s="4" t="s">
        <v>330</v>
      </c>
      <c r="B27" s="1"/>
      <c r="C27" s="1"/>
      <c r="D27" s="1"/>
      <c r="E27" s="28"/>
      <c r="F27" s="47"/>
      <c r="G27" s="47"/>
      <c r="H27" s="47"/>
      <c r="I27" s="47"/>
      <c r="J27" s="47"/>
      <c r="K27" s="103"/>
      <c r="L27" s="104"/>
      <c r="M27" s="105"/>
    </row>
    <row r="28" spans="1:13" x14ac:dyDescent="0.2">
      <c r="A28" s="4" t="s">
        <v>330</v>
      </c>
      <c r="B28" s="1"/>
      <c r="C28" s="1"/>
      <c r="D28" s="1"/>
      <c r="E28" s="28"/>
      <c r="F28" s="47"/>
      <c r="G28" s="47"/>
      <c r="H28" s="47"/>
      <c r="I28" s="47"/>
      <c r="J28" s="47"/>
      <c r="K28" s="103"/>
      <c r="L28" s="104"/>
      <c r="M28" s="105"/>
    </row>
    <row r="29" spans="1:13" x14ac:dyDescent="0.2">
      <c r="A29" s="4" t="s">
        <v>330</v>
      </c>
      <c r="B29" s="1"/>
      <c r="C29" s="1"/>
      <c r="D29" s="1"/>
      <c r="E29" s="28"/>
      <c r="F29" s="47"/>
      <c r="G29" s="47"/>
      <c r="H29" s="47"/>
      <c r="I29" s="47"/>
      <c r="J29" s="47"/>
      <c r="K29" s="103"/>
      <c r="L29" s="104"/>
      <c r="M29" s="105"/>
    </row>
    <row r="30" spans="1:13" x14ac:dyDescent="0.2">
      <c r="A30" s="4" t="s">
        <v>330</v>
      </c>
      <c r="B30" s="1"/>
      <c r="C30" s="1"/>
      <c r="D30" s="1"/>
      <c r="E30" s="28"/>
      <c r="F30" s="47"/>
      <c r="G30" s="47"/>
      <c r="H30" s="47"/>
      <c r="I30" s="47"/>
      <c r="J30" s="47"/>
      <c r="K30" s="103"/>
      <c r="L30" s="104"/>
      <c r="M30" s="105"/>
    </row>
    <row r="31" spans="1:13" ht="25.5" x14ac:dyDescent="0.2">
      <c r="A31" s="45" t="s">
        <v>351</v>
      </c>
      <c r="B31" s="22">
        <f>SUM(B19:B30)</f>
        <v>1391855.2038197103</v>
      </c>
      <c r="C31" s="22">
        <f t="shared" ref="C31:D31" si="3">SUM(C19:C30)</f>
        <v>2029617.6798162537</v>
      </c>
      <c r="D31" s="22">
        <f t="shared" si="3"/>
        <v>2765963.0529137421</v>
      </c>
      <c r="E31" s="29"/>
      <c r="F31" s="22">
        <f t="shared" ref="F31:J31" si="4">SUM(F19:F30)</f>
        <v>2341343.0422662888</v>
      </c>
      <c r="G31" s="22">
        <f t="shared" si="4"/>
        <v>1119938.9172877036</v>
      </c>
      <c r="H31" s="22">
        <f t="shared" si="4"/>
        <v>0</v>
      </c>
      <c r="I31" s="22">
        <f t="shared" si="4"/>
        <v>0</v>
      </c>
      <c r="J31" s="22">
        <f t="shared" si="4"/>
        <v>0</v>
      </c>
      <c r="K31" s="128"/>
      <c r="L31" s="129"/>
      <c r="M31" s="130"/>
    </row>
    <row r="32" spans="1:13" x14ac:dyDescent="0.2">
      <c r="A32" s="4" t="s">
        <v>427</v>
      </c>
      <c r="B32" s="5">
        <v>8764635</v>
      </c>
      <c r="C32" s="5">
        <v>7381093</v>
      </c>
      <c r="D32" s="5">
        <v>5870936</v>
      </c>
      <c r="E32" s="6"/>
      <c r="F32" s="47">
        <v>4042360.1082350668</v>
      </c>
      <c r="G32" s="47"/>
      <c r="H32" s="47"/>
      <c r="I32" s="47"/>
      <c r="J32" s="47"/>
      <c r="K32" s="103"/>
      <c r="L32" s="104"/>
      <c r="M32" s="105"/>
    </row>
    <row r="33" spans="1:13" x14ac:dyDescent="0.2">
      <c r="A33" s="4" t="s">
        <v>413</v>
      </c>
      <c r="B33" s="1"/>
      <c r="C33" s="1"/>
      <c r="D33" s="1"/>
      <c r="E33" s="6"/>
      <c r="F33" s="47"/>
      <c r="G33" s="47"/>
      <c r="H33" s="47"/>
      <c r="I33" s="47"/>
      <c r="J33" s="47"/>
      <c r="K33" s="103"/>
      <c r="L33" s="104"/>
      <c r="M33" s="105"/>
    </row>
    <row r="34" spans="1:13" x14ac:dyDescent="0.2">
      <c r="A34" s="4" t="s">
        <v>310</v>
      </c>
      <c r="B34" s="1"/>
      <c r="C34" s="1"/>
      <c r="D34" s="1"/>
      <c r="E34" s="6"/>
      <c r="F34" s="47"/>
      <c r="G34" s="47"/>
      <c r="H34" s="47"/>
      <c r="I34" s="47"/>
      <c r="J34" s="47"/>
      <c r="K34" s="103"/>
      <c r="L34" s="104"/>
      <c r="M34" s="105"/>
    </row>
    <row r="35" spans="1:13" x14ac:dyDescent="0.2">
      <c r="A35" s="4" t="s">
        <v>319</v>
      </c>
      <c r="B35" s="1"/>
      <c r="C35" s="1"/>
      <c r="D35" s="1"/>
      <c r="E35" s="6"/>
      <c r="F35" s="47"/>
      <c r="G35" s="47"/>
      <c r="H35" s="47"/>
      <c r="I35" s="47"/>
      <c r="J35" s="47"/>
      <c r="K35" s="103"/>
      <c r="L35" s="104"/>
      <c r="M35" s="105"/>
    </row>
    <row r="36" spans="1:13" ht="38.25" x14ac:dyDescent="0.2">
      <c r="A36" s="44" t="s">
        <v>392</v>
      </c>
      <c r="B36" s="22">
        <f>SUM(B32:B35)</f>
        <v>8764635</v>
      </c>
      <c r="C36" s="22">
        <f t="shared" ref="C36:J36" si="5">SUM(C32:C35)</f>
        <v>7381093</v>
      </c>
      <c r="D36" s="22">
        <f t="shared" si="5"/>
        <v>5870936</v>
      </c>
      <c r="E36" s="30"/>
      <c r="F36" s="22">
        <f t="shared" si="5"/>
        <v>4042360.1082350668</v>
      </c>
      <c r="G36" s="22">
        <f t="shared" si="5"/>
        <v>0</v>
      </c>
      <c r="H36" s="22">
        <f t="shared" si="5"/>
        <v>0</v>
      </c>
      <c r="I36" s="22">
        <f t="shared" si="5"/>
        <v>0</v>
      </c>
      <c r="J36" s="22">
        <f t="shared" si="5"/>
        <v>0</v>
      </c>
      <c r="K36" s="128"/>
      <c r="L36" s="129">
        <v>0</v>
      </c>
      <c r="M36" s="130"/>
    </row>
    <row r="37" spans="1:13" x14ac:dyDescent="0.2">
      <c r="A37" s="48" t="s">
        <v>326</v>
      </c>
      <c r="B37" s="49"/>
      <c r="C37" s="49"/>
      <c r="D37" s="22">
        <f>SUM(D36+D31+D17)</f>
        <v>20651154.315804347</v>
      </c>
      <c r="E37" s="24"/>
      <c r="F37" s="22">
        <f>SUM(F36+F31+F17)</f>
        <v>20903019.117985405</v>
      </c>
      <c r="G37" s="22">
        <f t="shared" ref="G37:H37" si="6">SUM(G36+G31+G17)</f>
        <v>16053663.726634707</v>
      </c>
      <c r="H37" s="22">
        <f t="shared" si="6"/>
        <v>0</v>
      </c>
      <c r="I37" s="22">
        <f>SUM(I36+I31+I17)</f>
        <v>0</v>
      </c>
      <c r="J37" s="22">
        <f>SUM(J36+J31+J17)</f>
        <v>0</v>
      </c>
      <c r="K37" s="128"/>
      <c r="L37" s="129"/>
      <c r="M37" s="130"/>
    </row>
    <row r="38" spans="1:13" x14ac:dyDescent="0.2">
      <c r="A38" s="100" t="s">
        <v>393</v>
      </c>
      <c r="B38" s="101"/>
      <c r="C38" s="102"/>
      <c r="D38" s="51"/>
      <c r="E38" s="23"/>
      <c r="F38" s="109">
        <f>SUM(D37:J37)</f>
        <v>57607837.160424456</v>
      </c>
      <c r="G38" s="110"/>
      <c r="H38" s="110"/>
      <c r="I38" s="110"/>
      <c r="J38" s="111"/>
      <c r="K38" s="128"/>
      <c r="L38" s="129">
        <v>0</v>
      </c>
      <c r="M38" s="130"/>
    </row>
    <row r="39" spans="1:13" ht="3" customHeight="1" x14ac:dyDescent="0.2">
      <c r="A39" s="131"/>
      <c r="B39" s="132"/>
      <c r="C39" s="132"/>
      <c r="D39" s="132"/>
      <c r="E39" s="133"/>
      <c r="F39" s="132"/>
      <c r="G39" s="132"/>
      <c r="H39" s="132"/>
      <c r="I39" s="132"/>
      <c r="J39" s="132"/>
      <c r="K39" s="132"/>
      <c r="L39" s="132"/>
      <c r="M39" s="134"/>
    </row>
    <row r="40" spans="1:13" x14ac:dyDescent="0.2">
      <c r="A40" s="101" t="s">
        <v>407</v>
      </c>
      <c r="B40" s="101"/>
      <c r="C40" s="101"/>
      <c r="D40" s="25">
        <f>+D8-D37</f>
        <v>20372795.684195653</v>
      </c>
      <c r="E40" s="15"/>
      <c r="F40" s="25">
        <f>+F8-F37</f>
        <v>32428110.882014595</v>
      </c>
      <c r="G40" s="25">
        <f t="shared" ref="G40:H40" si="7">+G8-G37</f>
        <v>49584656.273365289</v>
      </c>
      <c r="H40" s="25">
        <f t="shared" si="7"/>
        <v>0</v>
      </c>
      <c r="I40" s="25">
        <f>+I8-I37</f>
        <v>0</v>
      </c>
      <c r="J40" s="25">
        <f>+J8-J37</f>
        <v>0</v>
      </c>
      <c r="K40" s="128"/>
      <c r="L40" s="129"/>
      <c r="M40" s="130"/>
    </row>
    <row r="41" spans="1:13" ht="14.25" customHeight="1" x14ac:dyDescent="0.2">
      <c r="A41" s="135" t="s">
        <v>352</v>
      </c>
      <c r="B41" s="135"/>
      <c r="C41" s="135"/>
      <c r="D41" s="52"/>
      <c r="E41" s="15"/>
      <c r="F41" s="109">
        <f>SUM(D40:J40)</f>
        <v>102385562.83957553</v>
      </c>
      <c r="G41" s="110"/>
      <c r="H41" s="110"/>
      <c r="I41" s="110"/>
      <c r="J41" s="111"/>
      <c r="K41" s="128"/>
      <c r="L41" s="129">
        <v>0</v>
      </c>
      <c r="M41" s="130"/>
    </row>
    <row r="42" spans="1:13" ht="3" customHeight="1" x14ac:dyDescent="0.2">
      <c r="A42" s="131"/>
      <c r="B42" s="132"/>
      <c r="C42" s="132"/>
      <c r="D42" s="132"/>
      <c r="E42" s="133"/>
      <c r="F42" s="132"/>
      <c r="G42" s="132"/>
      <c r="H42" s="132"/>
      <c r="I42" s="132"/>
      <c r="J42" s="132"/>
      <c r="K42" s="132"/>
      <c r="L42" s="132"/>
      <c r="M42" s="134"/>
    </row>
    <row r="43" spans="1:13" x14ac:dyDescent="0.2">
      <c r="A43" s="100" t="s">
        <v>388</v>
      </c>
      <c r="B43" s="101"/>
      <c r="C43" s="101"/>
      <c r="D43" s="22">
        <f>SUM(D44:D45)</f>
        <v>0</v>
      </c>
      <c r="E43" s="15"/>
      <c r="F43" s="22">
        <f>SUM(F44:F45)</f>
        <v>2307114.6544624991</v>
      </c>
      <c r="G43" s="22">
        <f t="shared" ref="G43:H43" si="8">SUM(G44:G45)</f>
        <v>8036909.98905</v>
      </c>
      <c r="H43" s="22">
        <f t="shared" si="8"/>
        <v>0</v>
      </c>
      <c r="I43" s="22">
        <f>SUM(I44:I45)</f>
        <v>0</v>
      </c>
      <c r="J43" s="22">
        <f>SUM(J44:J45)</f>
        <v>0</v>
      </c>
      <c r="K43" s="128"/>
      <c r="L43" s="129">
        <v>0</v>
      </c>
      <c r="M43" s="130"/>
    </row>
    <row r="44" spans="1:13" x14ac:dyDescent="0.2">
      <c r="A44" s="100" t="s">
        <v>394</v>
      </c>
      <c r="B44" s="101"/>
      <c r="C44" s="101"/>
      <c r="D44" s="47"/>
      <c r="E44" s="15"/>
      <c r="F44" s="47">
        <v>2307114.6544624991</v>
      </c>
      <c r="G44" s="47">
        <v>8036909.98905</v>
      </c>
      <c r="H44" s="47"/>
      <c r="I44" s="47"/>
      <c r="J44" s="47"/>
      <c r="K44" s="103"/>
      <c r="L44" s="104"/>
      <c r="M44" s="105"/>
    </row>
    <row r="45" spans="1:13" x14ac:dyDescent="0.2">
      <c r="A45" s="100" t="s">
        <v>395</v>
      </c>
      <c r="B45" s="101"/>
      <c r="C45" s="101"/>
      <c r="D45" s="47"/>
      <c r="E45" s="15"/>
      <c r="F45" s="47"/>
      <c r="G45" s="47"/>
      <c r="H45" s="47"/>
      <c r="I45" s="47"/>
      <c r="J45" s="47"/>
      <c r="K45" s="103"/>
      <c r="L45" s="104"/>
      <c r="M45" s="105"/>
    </row>
    <row r="46" spans="1:13" ht="15" x14ac:dyDescent="0.2">
      <c r="A46" s="106" t="s">
        <v>334</v>
      </c>
      <c r="B46" s="107"/>
      <c r="C46" s="107"/>
      <c r="D46" s="107"/>
      <c r="E46" s="107"/>
      <c r="F46" s="107"/>
      <c r="G46" s="107"/>
      <c r="H46" s="107"/>
      <c r="I46" s="107"/>
      <c r="J46" s="107"/>
      <c r="K46" s="107"/>
      <c r="L46" s="107"/>
      <c r="M46" s="108"/>
    </row>
    <row r="47" spans="1:13" x14ac:dyDescent="0.2">
      <c r="A47" s="21" t="s">
        <v>8</v>
      </c>
      <c r="B47" s="3"/>
      <c r="C47" s="3"/>
      <c r="D47" s="3"/>
      <c r="E47" s="28"/>
      <c r="F47" s="47"/>
      <c r="G47" s="47"/>
      <c r="H47" s="47"/>
      <c r="I47" s="47"/>
      <c r="J47" s="47"/>
      <c r="K47" s="103"/>
      <c r="L47" s="104"/>
      <c r="M47" s="105"/>
    </row>
    <row r="48" spans="1:13" x14ac:dyDescent="0.2">
      <c r="A48" s="21" t="s">
        <v>9</v>
      </c>
      <c r="B48" s="3"/>
      <c r="C48" s="3"/>
      <c r="D48" s="3"/>
      <c r="E48" s="28"/>
      <c r="F48" s="47"/>
      <c r="G48" s="47"/>
      <c r="H48" s="47"/>
      <c r="I48" s="47"/>
      <c r="J48" s="47"/>
      <c r="K48" s="103"/>
      <c r="L48" s="104"/>
      <c r="M48" s="105"/>
    </row>
    <row r="49" spans="1:21" x14ac:dyDescent="0.2">
      <c r="A49" s="21" t="s">
        <v>10</v>
      </c>
      <c r="B49" s="68">
        <v>1780602920</v>
      </c>
      <c r="C49" s="68">
        <v>2279171738</v>
      </c>
      <c r="D49" s="68">
        <v>2917339824</v>
      </c>
      <c r="E49" s="28"/>
      <c r="F49" s="67">
        <v>3734194975</v>
      </c>
      <c r="G49" s="67">
        <v>4779769568</v>
      </c>
      <c r="H49" s="47"/>
      <c r="I49" s="47"/>
      <c r="J49" s="47"/>
      <c r="K49" s="103"/>
      <c r="L49" s="104"/>
      <c r="M49" s="105"/>
    </row>
    <row r="50" spans="1:21" x14ac:dyDescent="0.2">
      <c r="A50" s="152" t="s">
        <v>346</v>
      </c>
      <c r="B50" s="118">
        <f>SUM(B47:B49)</f>
        <v>1780602920</v>
      </c>
      <c r="C50" s="118">
        <f t="shared" ref="C50:D50" si="9">SUM(C47:C49)</f>
        <v>2279171738</v>
      </c>
      <c r="D50" s="118">
        <f t="shared" si="9"/>
        <v>2917339824</v>
      </c>
      <c r="E50" s="29"/>
      <c r="F50" s="118">
        <f t="shared" ref="F50:J50" si="10">SUM(F47:F49)</f>
        <v>3734194975</v>
      </c>
      <c r="G50" s="118">
        <f t="shared" si="10"/>
        <v>4779769568</v>
      </c>
      <c r="H50" s="118">
        <f t="shared" si="10"/>
        <v>0</v>
      </c>
      <c r="I50" s="118">
        <f t="shared" si="10"/>
        <v>0</v>
      </c>
      <c r="J50" s="118">
        <f t="shared" si="10"/>
        <v>0</v>
      </c>
      <c r="K50" s="120"/>
      <c r="L50" s="136"/>
      <c r="M50" s="137"/>
    </row>
    <row r="51" spans="1:21" x14ac:dyDescent="0.2">
      <c r="A51" s="153"/>
      <c r="B51" s="119"/>
      <c r="C51" s="119"/>
      <c r="D51" s="119"/>
      <c r="E51" s="29"/>
      <c r="F51" s="119"/>
      <c r="G51" s="119"/>
      <c r="H51" s="119"/>
      <c r="I51" s="119"/>
      <c r="J51" s="119"/>
      <c r="K51" s="123"/>
      <c r="L51" s="124"/>
      <c r="M51" s="125"/>
    </row>
    <row r="52" spans="1:21" ht="15" x14ac:dyDescent="0.2">
      <c r="A52" s="138" t="s">
        <v>1</v>
      </c>
      <c r="B52" s="139"/>
      <c r="C52" s="139"/>
      <c r="D52" s="139"/>
      <c r="E52" s="139"/>
      <c r="F52" s="139"/>
      <c r="G52" s="139"/>
      <c r="H52" s="139"/>
      <c r="I52" s="139"/>
      <c r="J52" s="139"/>
      <c r="K52" s="139"/>
      <c r="L52" s="139"/>
      <c r="M52" s="140"/>
    </row>
    <row r="53" spans="1:21" x14ac:dyDescent="0.2">
      <c r="A53" s="141" t="s">
        <v>417</v>
      </c>
      <c r="B53" s="142"/>
      <c r="C53" s="142"/>
      <c r="D53" s="142"/>
      <c r="E53" s="142"/>
      <c r="F53" s="142"/>
      <c r="G53" s="142"/>
      <c r="H53" s="142"/>
      <c r="I53" s="142"/>
      <c r="J53" s="142"/>
      <c r="K53" s="142"/>
      <c r="L53" s="142"/>
      <c r="M53" s="143"/>
    </row>
    <row r="54" spans="1:21" ht="34.9" customHeight="1" x14ac:dyDescent="0.2">
      <c r="A54" s="33" t="s">
        <v>363</v>
      </c>
      <c r="B54" s="144">
        <f>SUM(B12:B15)</f>
        <v>8039880.7410111129</v>
      </c>
      <c r="C54" s="144">
        <f>SUM(C12:C15)</f>
        <v>9603722.4282525778</v>
      </c>
      <c r="D54" s="144">
        <f>SUM(D12:D15)</f>
        <v>12014255.262890605</v>
      </c>
      <c r="E54" s="34"/>
      <c r="F54" s="145"/>
      <c r="G54" s="146"/>
      <c r="H54" s="146"/>
      <c r="I54" s="147"/>
      <c r="J54" s="147"/>
      <c r="K54" s="147"/>
      <c r="L54" s="147"/>
      <c r="M54" s="148"/>
    </row>
    <row r="55" spans="1:21" x14ac:dyDescent="0.2">
      <c r="A55" s="26" t="s">
        <v>396</v>
      </c>
      <c r="B55" s="119"/>
      <c r="C55" s="119"/>
      <c r="D55" s="119"/>
      <c r="E55" s="15"/>
      <c r="F55" s="149"/>
      <c r="G55" s="150"/>
      <c r="H55" s="150"/>
      <c r="I55" s="150"/>
      <c r="J55" s="150"/>
      <c r="K55" s="150"/>
      <c r="L55" s="150"/>
      <c r="M55" s="151"/>
    </row>
    <row r="56" spans="1:21" ht="38.25" x14ac:dyDescent="0.2">
      <c r="A56" s="46" t="s">
        <v>364</v>
      </c>
      <c r="B56" s="180">
        <f>SUM(B54:D55)/3</f>
        <v>9885952.8107180987</v>
      </c>
      <c r="C56" s="181"/>
      <c r="D56" s="181"/>
      <c r="E56" s="15"/>
      <c r="F56" s="186"/>
      <c r="G56" s="189"/>
      <c r="H56" s="189"/>
      <c r="I56" s="187"/>
      <c r="J56" s="187"/>
      <c r="K56" s="187"/>
      <c r="L56" s="187"/>
      <c r="M56" s="188"/>
    </row>
    <row r="57" spans="1:21" x14ac:dyDescent="0.2">
      <c r="A57" s="26" t="s">
        <v>373</v>
      </c>
      <c r="B57" s="183"/>
      <c r="C57" s="184"/>
      <c r="D57" s="184"/>
      <c r="E57" s="15"/>
      <c r="F57" s="149"/>
      <c r="G57" s="150"/>
      <c r="H57" s="150"/>
      <c r="I57" s="150"/>
      <c r="J57" s="150"/>
      <c r="K57" s="150"/>
      <c r="L57" s="150" t="s">
        <v>2</v>
      </c>
      <c r="M57" s="151"/>
      <c r="O57" s="54">
        <f>D43+D36</f>
        <v>5870936</v>
      </c>
      <c r="P57" s="55">
        <f>F43+F36</f>
        <v>6349474.7626975663</v>
      </c>
      <c r="Q57" s="55">
        <f t="shared" ref="Q57:T57" si="11">G43+G36</f>
        <v>8036909.98905</v>
      </c>
      <c r="R57" s="55">
        <f t="shared" si="11"/>
        <v>0</v>
      </c>
      <c r="S57" s="55">
        <f t="shared" si="11"/>
        <v>0</v>
      </c>
      <c r="T57" s="55">
        <f t="shared" si="11"/>
        <v>0</v>
      </c>
      <c r="U57" s="56">
        <f>AVERAGEIF(O57:T57,"&gt;0",O57:T57)</f>
        <v>6752440.2505825227</v>
      </c>
    </row>
    <row r="58" spans="1:21" ht="26.25" customHeight="1" x14ac:dyDescent="0.2">
      <c r="A58" s="177" t="s">
        <v>404</v>
      </c>
      <c r="B58" s="178"/>
      <c r="C58" s="178"/>
      <c r="D58" s="179"/>
      <c r="E58" s="15"/>
      <c r="F58" s="180">
        <f>IFERROR(IF(D43=0,U61,U58),"")</f>
        <v>7193192.3758737836</v>
      </c>
      <c r="G58" s="181"/>
      <c r="H58" s="181"/>
      <c r="I58" s="181"/>
      <c r="J58" s="182"/>
      <c r="K58" s="186"/>
      <c r="L58" s="187"/>
      <c r="M58" s="188"/>
      <c r="O58" s="54">
        <f>D44+D36</f>
        <v>5870936</v>
      </c>
      <c r="P58" s="55">
        <f>F44+F36</f>
        <v>6349474.7626975663</v>
      </c>
      <c r="Q58" s="55">
        <f t="shared" ref="Q58:T58" si="12">G44+G36</f>
        <v>8036909.98905</v>
      </c>
      <c r="R58" s="55">
        <f t="shared" si="12"/>
        <v>0</v>
      </c>
      <c r="S58" s="55">
        <f t="shared" si="12"/>
        <v>0</v>
      </c>
      <c r="T58" s="55">
        <f t="shared" si="12"/>
        <v>0</v>
      </c>
      <c r="U58" s="56">
        <f>AVERAGEIF(O58:T58,"&gt;0",O58:T58)</f>
        <v>6752440.2505825227</v>
      </c>
    </row>
    <row r="59" spans="1:21" ht="18" customHeight="1" x14ac:dyDescent="0.2">
      <c r="A59" s="169" t="s">
        <v>410</v>
      </c>
      <c r="B59" s="170"/>
      <c r="C59" s="170"/>
      <c r="D59" s="171"/>
      <c r="E59" s="15"/>
      <c r="F59" s="183"/>
      <c r="G59" s="184"/>
      <c r="H59" s="184"/>
      <c r="I59" s="184"/>
      <c r="J59" s="185"/>
      <c r="K59" s="149"/>
      <c r="L59" s="150"/>
      <c r="M59" s="151"/>
      <c r="O59" s="54"/>
      <c r="P59" s="56"/>
      <c r="Q59" s="56"/>
      <c r="R59" s="56"/>
      <c r="S59" s="56"/>
      <c r="T59" s="56"/>
      <c r="U59" s="56"/>
    </row>
    <row r="60" spans="1:21" ht="36" customHeight="1" x14ac:dyDescent="0.2">
      <c r="A60" s="155" t="s">
        <v>423</v>
      </c>
      <c r="B60" s="157" t="s">
        <v>419</v>
      </c>
      <c r="C60" s="157"/>
      <c r="D60" s="157"/>
      <c r="E60" s="157"/>
      <c r="F60" s="157"/>
      <c r="G60" s="157"/>
      <c r="H60" s="157"/>
      <c r="I60" s="157"/>
      <c r="J60" s="157"/>
      <c r="K60" s="158" t="s">
        <v>3</v>
      </c>
      <c r="L60" s="173">
        <f>IFERROR(IF(F58+B56&lt;&gt;0,SUM(B56/(F58+B56)),0),"")</f>
        <v>0.57883182692768165</v>
      </c>
      <c r="M60" s="174"/>
      <c r="O60" s="54"/>
      <c r="P60" s="55">
        <f>P57</f>
        <v>6349474.7626975663</v>
      </c>
      <c r="Q60" s="55">
        <f t="shared" ref="Q60:T60" si="13">Q57</f>
        <v>8036909.98905</v>
      </c>
      <c r="R60" s="55">
        <f t="shared" si="13"/>
        <v>0</v>
      </c>
      <c r="S60" s="55">
        <f t="shared" si="13"/>
        <v>0</v>
      </c>
      <c r="T60" s="55">
        <f t="shared" si="13"/>
        <v>0</v>
      </c>
      <c r="U60" s="56">
        <f>AVERAGEIF(O60:T60,"&gt;0",O60:T60)</f>
        <v>7193192.3758737836</v>
      </c>
    </row>
    <row r="61" spans="1:21" ht="30.6" customHeight="1" x14ac:dyDescent="0.2">
      <c r="A61" s="156"/>
      <c r="B61" s="157" t="s">
        <v>420</v>
      </c>
      <c r="C61" s="157"/>
      <c r="D61" s="157"/>
      <c r="E61" s="157"/>
      <c r="F61" s="157"/>
      <c r="G61" s="157"/>
      <c r="H61" s="157"/>
      <c r="I61" s="157"/>
      <c r="J61" s="157"/>
      <c r="K61" s="159"/>
      <c r="L61" s="175"/>
      <c r="M61" s="176"/>
      <c r="O61" s="54"/>
      <c r="P61" s="55">
        <f>P58</f>
        <v>6349474.7626975663</v>
      </c>
      <c r="Q61" s="55">
        <f t="shared" ref="Q61:T61" si="14">Q58</f>
        <v>8036909.98905</v>
      </c>
      <c r="R61" s="55">
        <f t="shared" si="14"/>
        <v>0</v>
      </c>
      <c r="S61" s="55">
        <f t="shared" si="14"/>
        <v>0</v>
      </c>
      <c r="T61" s="55">
        <f t="shared" si="14"/>
        <v>0</v>
      </c>
      <c r="U61" s="56">
        <f>AVERAGEIF(O61:T61,"&gt;0",O61:T61)</f>
        <v>7193192.3758737836</v>
      </c>
    </row>
    <row r="62" spans="1:21" ht="25.9" customHeight="1" x14ac:dyDescent="0.2">
      <c r="A62" s="177" t="s">
        <v>397</v>
      </c>
      <c r="B62" s="178"/>
      <c r="C62" s="178"/>
      <c r="D62" s="179"/>
      <c r="E62" s="15"/>
      <c r="F62" s="180">
        <f>IFERROR(IF(D43=0,U60,U57),"")</f>
        <v>7193192.3758737836</v>
      </c>
      <c r="G62" s="181"/>
      <c r="H62" s="181"/>
      <c r="I62" s="181"/>
      <c r="J62" s="182"/>
      <c r="K62" s="186"/>
      <c r="L62" s="187"/>
      <c r="M62" s="188"/>
    </row>
    <row r="63" spans="1:21" ht="20.25" customHeight="1" x14ac:dyDescent="0.2">
      <c r="A63" s="166" t="s">
        <v>411</v>
      </c>
      <c r="B63" s="167"/>
      <c r="C63" s="167"/>
      <c r="D63" s="168"/>
      <c r="E63" s="15"/>
      <c r="F63" s="183"/>
      <c r="G63" s="184"/>
      <c r="H63" s="184"/>
      <c r="I63" s="184"/>
      <c r="J63" s="185"/>
      <c r="K63" s="149"/>
      <c r="L63" s="150"/>
      <c r="M63" s="151"/>
    </row>
    <row r="64" spans="1:21" ht="24.75" customHeight="1" x14ac:dyDescent="0.2">
      <c r="A64" s="155" t="s">
        <v>424</v>
      </c>
      <c r="B64" s="157" t="s">
        <v>419</v>
      </c>
      <c r="C64" s="157"/>
      <c r="D64" s="157"/>
      <c r="E64" s="157"/>
      <c r="F64" s="157"/>
      <c r="G64" s="157"/>
      <c r="H64" s="157"/>
      <c r="I64" s="157"/>
      <c r="J64" s="157"/>
      <c r="K64" s="158" t="s">
        <v>3</v>
      </c>
      <c r="L64" s="160">
        <f>IFERROR(IF(F62+B56&lt;&gt;0,SUM(B56/(F62+B56)),0),"")</f>
        <v>0.57883182692768165</v>
      </c>
      <c r="M64" s="161"/>
    </row>
    <row r="65" spans="1:13" ht="27" customHeight="1" x14ac:dyDescent="0.2">
      <c r="A65" s="156"/>
      <c r="B65" s="157" t="s">
        <v>418</v>
      </c>
      <c r="C65" s="157"/>
      <c r="D65" s="157"/>
      <c r="E65" s="157"/>
      <c r="F65" s="157"/>
      <c r="G65" s="157"/>
      <c r="H65" s="157"/>
      <c r="I65" s="157"/>
      <c r="J65" s="157"/>
      <c r="K65" s="159"/>
      <c r="L65" s="162"/>
      <c r="M65" s="163"/>
    </row>
  </sheetData>
  <sheetProtection password="C66B" sheet="1" objects="1" scenarios="1" selectLockedCells="1"/>
  <dataConsolidate/>
  <mergeCells count="108">
    <mergeCell ref="A1:M1"/>
    <mergeCell ref="A64:A65"/>
    <mergeCell ref="B64:J64"/>
    <mergeCell ref="K64:K65"/>
    <mergeCell ref="L64:M65"/>
    <mergeCell ref="B65:J65"/>
    <mergeCell ref="F2:G2"/>
    <mergeCell ref="A63:D63"/>
    <mergeCell ref="A59:D59"/>
    <mergeCell ref="A9:C9"/>
    <mergeCell ref="A38:C38"/>
    <mergeCell ref="A60:A61"/>
    <mergeCell ref="B60:J60"/>
    <mergeCell ref="K60:K61"/>
    <mergeCell ref="L60:M61"/>
    <mergeCell ref="B61:J61"/>
    <mergeCell ref="A62:D62"/>
    <mergeCell ref="F62:J63"/>
    <mergeCell ref="K62:M63"/>
    <mergeCell ref="B56:D57"/>
    <mergeCell ref="F56:M57"/>
    <mergeCell ref="A58:D58"/>
    <mergeCell ref="F58:J59"/>
    <mergeCell ref="K58:M59"/>
    <mergeCell ref="J50:J51"/>
    <mergeCell ref="K50:M51"/>
    <mergeCell ref="A52:M52"/>
    <mergeCell ref="A53:M53"/>
    <mergeCell ref="B54:B55"/>
    <mergeCell ref="C54:C55"/>
    <mergeCell ref="D54:D55"/>
    <mergeCell ref="F54:M55"/>
    <mergeCell ref="K48:M48"/>
    <mergeCell ref="K49:M49"/>
    <mergeCell ref="A50:A51"/>
    <mergeCell ref="B50:B51"/>
    <mergeCell ref="C50:C51"/>
    <mergeCell ref="D50:D51"/>
    <mergeCell ref="F50:F51"/>
    <mergeCell ref="G50:G51"/>
    <mergeCell ref="H50:H51"/>
    <mergeCell ref="I50:I51"/>
    <mergeCell ref="K44:M44"/>
    <mergeCell ref="K45:M45"/>
    <mergeCell ref="A46:M46"/>
    <mergeCell ref="K47:M47"/>
    <mergeCell ref="A44:C44"/>
    <mergeCell ref="A45:C45"/>
    <mergeCell ref="F41:J41"/>
    <mergeCell ref="K41:M41"/>
    <mergeCell ref="A42:M42"/>
    <mergeCell ref="K43:M43"/>
    <mergeCell ref="A41:C41"/>
    <mergeCell ref="A43:C43"/>
    <mergeCell ref="F38:J38"/>
    <mergeCell ref="K38:M38"/>
    <mergeCell ref="A39:M39"/>
    <mergeCell ref="K40:M40"/>
    <mergeCell ref="A40:C40"/>
    <mergeCell ref="K33:M33"/>
    <mergeCell ref="K34:M34"/>
    <mergeCell ref="K35:M35"/>
    <mergeCell ref="K36:M36"/>
    <mergeCell ref="K37:M37"/>
    <mergeCell ref="K27:M27"/>
    <mergeCell ref="K28:M28"/>
    <mergeCell ref="K29:M29"/>
    <mergeCell ref="K30:M30"/>
    <mergeCell ref="K31:M31"/>
    <mergeCell ref="K32:M32"/>
    <mergeCell ref="K21:M21"/>
    <mergeCell ref="K22:M22"/>
    <mergeCell ref="K23:M23"/>
    <mergeCell ref="K24:M24"/>
    <mergeCell ref="K25:M25"/>
    <mergeCell ref="K26:M26"/>
    <mergeCell ref="H17:H18"/>
    <mergeCell ref="I17:I18"/>
    <mergeCell ref="J17:J18"/>
    <mergeCell ref="K17:M18"/>
    <mergeCell ref="K19:M19"/>
    <mergeCell ref="K20:M20"/>
    <mergeCell ref="A17:A18"/>
    <mergeCell ref="B17:B18"/>
    <mergeCell ref="C17:C18"/>
    <mergeCell ref="D17:D18"/>
    <mergeCell ref="F17:F18"/>
    <mergeCell ref="G17:G18"/>
    <mergeCell ref="A11:M11"/>
    <mergeCell ref="K12:M12"/>
    <mergeCell ref="K13:M13"/>
    <mergeCell ref="K14:M14"/>
    <mergeCell ref="K15:M15"/>
    <mergeCell ref="K16:M16"/>
    <mergeCell ref="A7:M7"/>
    <mergeCell ref="K8:M8"/>
    <mergeCell ref="F9:J9"/>
    <mergeCell ref="K9:M9"/>
    <mergeCell ref="A8:C8"/>
    <mergeCell ref="A2:C3"/>
    <mergeCell ref="J2:L2"/>
    <mergeCell ref="G3:H3"/>
    <mergeCell ref="J3:L3"/>
    <mergeCell ref="B4:D4"/>
    <mergeCell ref="F4:J4"/>
    <mergeCell ref="K4:M5"/>
    <mergeCell ref="A5:A6"/>
    <mergeCell ref="K6:M6"/>
  </mergeCells>
  <conditionalFormatting sqref="A32:A35">
    <cfRule type="containsText" dxfId="48" priority="72" operator="containsText" text="Provide">
      <formula>NOT(ISERROR(SEARCH("Provide",A32)))</formula>
    </cfRule>
  </conditionalFormatting>
  <conditionalFormatting sqref="F3">
    <cfRule type="containsText" dxfId="47" priority="70" operator="containsText" text="Currency">
      <formula>NOT(ISERROR(SEARCH("Currency",F3)))</formula>
    </cfRule>
  </conditionalFormatting>
  <conditionalFormatting sqref="I2">
    <cfRule type="containsText" dxfId="46" priority="64" operator="containsText" text="Disease">
      <formula>NOT(ISERROR(SEARCH("Disease",I2)))</formula>
    </cfRule>
  </conditionalFormatting>
  <conditionalFormatting sqref="J8">
    <cfRule type="expression" dxfId="45" priority="59">
      <formula>$J$6&gt;$O$3</formula>
    </cfRule>
  </conditionalFormatting>
  <conditionalFormatting sqref="I8">
    <cfRule type="expression" dxfId="44" priority="55">
      <formula>$I$6&gt;$O$3</formula>
    </cfRule>
  </conditionalFormatting>
  <conditionalFormatting sqref="H8 H35">
    <cfRule type="expression" dxfId="43" priority="54">
      <formula>$H$6&gt;$O$3</formula>
    </cfRule>
  </conditionalFormatting>
  <conditionalFormatting sqref="J12:J13 J15:J16">
    <cfRule type="expression" dxfId="42" priority="50">
      <formula>$J$6&gt;$O$3</formula>
    </cfRule>
  </conditionalFormatting>
  <conditionalFormatting sqref="I12:I13 I15:I16">
    <cfRule type="expression" dxfId="41" priority="49">
      <formula>$I$6&gt;$O$3</formula>
    </cfRule>
  </conditionalFormatting>
  <conditionalFormatting sqref="H12:H13 H15:H16">
    <cfRule type="expression" dxfId="40" priority="48">
      <formula>$H$6&gt;$O$3</formula>
    </cfRule>
  </conditionalFormatting>
  <conditionalFormatting sqref="G12:G13 G15:G16">
    <cfRule type="expression" dxfId="39" priority="47">
      <formula>$G$6&gt;$O$3</formula>
    </cfRule>
  </conditionalFormatting>
  <conditionalFormatting sqref="F12:F13 F15:F16">
    <cfRule type="expression" dxfId="38" priority="46">
      <formula>$F$6&gt;$O$3</formula>
    </cfRule>
  </conditionalFormatting>
  <conditionalFormatting sqref="J19:J30">
    <cfRule type="expression" dxfId="37" priority="45">
      <formula>$J$6&gt;$O$3</formula>
    </cfRule>
  </conditionalFormatting>
  <conditionalFormatting sqref="I19:I30">
    <cfRule type="expression" dxfId="36" priority="44">
      <formula>$I$6&gt;$O$3</formula>
    </cfRule>
  </conditionalFormatting>
  <conditionalFormatting sqref="H19:H30">
    <cfRule type="expression" dxfId="35" priority="43">
      <formula>$H$6&gt;$O$3</formula>
    </cfRule>
  </conditionalFormatting>
  <conditionalFormatting sqref="G19:G30">
    <cfRule type="expression" dxfId="34" priority="42">
      <formula>$G$6&gt;$O$3</formula>
    </cfRule>
  </conditionalFormatting>
  <conditionalFormatting sqref="F19:F30">
    <cfRule type="expression" dxfId="33" priority="41">
      <formula>$F$6&gt;$O$3</formula>
    </cfRule>
  </conditionalFormatting>
  <conditionalFormatting sqref="J32:J35">
    <cfRule type="expression" dxfId="32" priority="40">
      <formula>$J$6&gt;$O$3</formula>
    </cfRule>
  </conditionalFormatting>
  <conditionalFormatting sqref="I32:I35">
    <cfRule type="expression" dxfId="31" priority="39">
      <formula>$I$6&gt;$O$3</formula>
    </cfRule>
  </conditionalFormatting>
  <conditionalFormatting sqref="H32:H33">
    <cfRule type="expression" dxfId="30" priority="38">
      <formula>$H$6&gt;$O$3</formula>
    </cfRule>
  </conditionalFormatting>
  <conditionalFormatting sqref="G32:G35">
    <cfRule type="expression" dxfId="29" priority="37">
      <formula>$G$6&gt;$O$3</formula>
    </cfRule>
  </conditionalFormatting>
  <conditionalFormatting sqref="F32:F35">
    <cfRule type="expression" dxfId="28" priority="36">
      <formula>$F$6&gt;$O$3</formula>
    </cfRule>
  </conditionalFormatting>
  <conditionalFormatting sqref="J44:J45">
    <cfRule type="expression" dxfId="27" priority="35">
      <formula>$J$6&gt;$O$3</formula>
    </cfRule>
  </conditionalFormatting>
  <conditionalFormatting sqref="I44:I45">
    <cfRule type="expression" dxfId="26" priority="34">
      <formula>$I$6&gt;$O$3</formula>
    </cfRule>
  </conditionalFormatting>
  <conditionalFormatting sqref="F44">
    <cfRule type="expression" dxfId="25" priority="31">
      <formula>$F$6&gt;$O$3</formula>
    </cfRule>
  </conditionalFormatting>
  <conditionalFormatting sqref="J47:J49">
    <cfRule type="expression" dxfId="24" priority="30">
      <formula>$J$6&gt;$O$3</formula>
    </cfRule>
  </conditionalFormatting>
  <conditionalFormatting sqref="I47:I49">
    <cfRule type="expression" dxfId="23" priority="29">
      <formula>$I$6&gt;$O$3</formula>
    </cfRule>
  </conditionalFormatting>
  <conditionalFormatting sqref="H47:H49">
    <cfRule type="expression" dxfId="22" priority="28">
      <formula>$H$6&gt;$O$3</formula>
    </cfRule>
  </conditionalFormatting>
  <conditionalFormatting sqref="G47:G48">
    <cfRule type="expression" dxfId="21" priority="27">
      <formula>$G$6&gt;$O$3</formula>
    </cfRule>
  </conditionalFormatting>
  <conditionalFormatting sqref="F47:F48">
    <cfRule type="expression" dxfId="20" priority="26">
      <formula>$F$6&gt;$O$3</formula>
    </cfRule>
  </conditionalFormatting>
  <conditionalFormatting sqref="G44">
    <cfRule type="expression" dxfId="19" priority="24">
      <formula>$G$6&gt;$O$3</formula>
    </cfRule>
  </conditionalFormatting>
  <conditionalFormatting sqref="H44">
    <cfRule type="expression" dxfId="18" priority="23">
      <formula>$H$6&gt;$O$3</formula>
    </cfRule>
  </conditionalFormatting>
  <conditionalFormatting sqref="D45">
    <cfRule type="expression" dxfId="17" priority="19">
      <formula>$F$6&gt;$O$3</formula>
    </cfRule>
  </conditionalFormatting>
  <conditionalFormatting sqref="D44">
    <cfRule type="expression" dxfId="16" priority="18">
      <formula>$F$6&gt;$O$3</formula>
    </cfRule>
  </conditionalFormatting>
  <conditionalFormatting sqref="F45">
    <cfRule type="expression" dxfId="15" priority="17">
      <formula>$F$6&gt;$O$3</formula>
    </cfRule>
  </conditionalFormatting>
  <conditionalFormatting sqref="G45">
    <cfRule type="expression" dxfId="14" priority="16">
      <formula>$G$6&gt;$O$3</formula>
    </cfRule>
  </conditionalFormatting>
  <conditionalFormatting sqref="H45">
    <cfRule type="expression" dxfId="13" priority="15">
      <formula>$H$6&gt;$O$3</formula>
    </cfRule>
  </conditionalFormatting>
  <conditionalFormatting sqref="H34">
    <cfRule type="expression" dxfId="12" priority="14">
      <formula>$H$6&gt;$O$3</formula>
    </cfRule>
  </conditionalFormatting>
  <conditionalFormatting sqref="F2">
    <cfRule type="containsText" dxfId="11" priority="12" operator="containsText" text="Currency">
      <formula>NOT(ISERROR(SEARCH("Currency",F2)))</formula>
    </cfRule>
  </conditionalFormatting>
  <conditionalFormatting sqref="I3">
    <cfRule type="containsText" dxfId="10" priority="11" operator="containsText" text="Currency">
      <formula>NOT(ISERROR(SEARCH("Currency",I3)))</formula>
    </cfRule>
  </conditionalFormatting>
  <conditionalFormatting sqref="D8">
    <cfRule type="expression" dxfId="9" priority="10">
      <formula>$D$6&gt;$O$3</formula>
    </cfRule>
  </conditionalFormatting>
  <conditionalFormatting sqref="G8">
    <cfRule type="expression" dxfId="8" priority="9">
      <formula>$G$6&gt;$O$3</formula>
    </cfRule>
  </conditionalFormatting>
  <conditionalFormatting sqref="F8">
    <cfRule type="expression" dxfId="7" priority="8">
      <formula>$F$6&gt;$O$3</formula>
    </cfRule>
  </conditionalFormatting>
  <conditionalFormatting sqref="J14">
    <cfRule type="expression" dxfId="6" priority="7">
      <formula>$J$6&gt;$O$3</formula>
    </cfRule>
  </conditionalFormatting>
  <conditionalFormatting sqref="I14">
    <cfRule type="expression" dxfId="5" priority="6">
      <formula>$I$6&gt;$O$3</formula>
    </cfRule>
  </conditionalFormatting>
  <conditionalFormatting sqref="H14">
    <cfRule type="expression" dxfId="4" priority="5">
      <formula>$H$6&gt;$O$3</formula>
    </cfRule>
  </conditionalFormatting>
  <conditionalFormatting sqref="G14">
    <cfRule type="expression" dxfId="3" priority="4">
      <formula>$G$6&gt;$O$3</formula>
    </cfRule>
  </conditionalFormatting>
  <conditionalFormatting sqref="F14">
    <cfRule type="expression" dxfId="2" priority="3">
      <formula>$F$6&gt;$O$3</formula>
    </cfRule>
  </conditionalFormatting>
  <conditionalFormatting sqref="G49">
    <cfRule type="expression" dxfId="1" priority="2">
      <formula>$G$6&gt;$O$3</formula>
    </cfRule>
  </conditionalFormatting>
  <conditionalFormatting sqref="F49">
    <cfRule type="expression" dxfId="0" priority="1">
      <formula>$F$6&gt;$O$3</formula>
    </cfRule>
  </conditionalFormatting>
  <dataValidations count="8">
    <dataValidation operator="greaterThan" allowBlank="1" showInputMessage="1" showErrorMessage="1" errorTitle="Invalid data is enterd" error="Input Month/Year" sqref="B6:J6"/>
    <dataValidation type="decimal" allowBlank="1" showInputMessage="1" showErrorMessage="1" errorTitle="Invalid data is enterd" error="Input Number" sqref="F44:J45 B47:J49 F8:J8 B19:J30 D44:D45 B12:J16 D8 B32:J35">
      <formula1>-1000000000000000</formula1>
      <formula2>1000000000000000</formula2>
    </dataValidation>
    <dataValidation type="decimal" allowBlank="1" showInputMessage="1" showErrorMessage="1" sqref="I3">
      <formula1>0</formula1>
      <formula2>400000</formula2>
    </dataValidation>
    <dataValidation type="list" allowBlank="1" showInputMessage="1" showErrorMessage="1" sqref="A19:A30">
      <formula1>ExternalSourceLookUp</formula1>
    </dataValidation>
    <dataValidation type="list" allowBlank="1" showInputMessage="1" showErrorMessage="1" sqref="F2:G2">
      <formula1>CountryLookUp</formula1>
    </dataValidation>
    <dataValidation type="list" allowBlank="1" showInputMessage="1" showErrorMessage="1" sqref="I2">
      <formula1>DiseaseLookUp</formula1>
    </dataValidation>
    <dataValidation type="list" allowBlank="1" showInputMessage="1" showErrorMessage="1" sqref="M2:M3">
      <formula1>ReportingYearLookUp</formula1>
    </dataValidation>
    <dataValidation type="list" allowBlank="1" showInputMessage="1" showErrorMessage="1" sqref="F3">
      <formula1>CurrencyLookUp</formula1>
    </dataValidation>
  </dataValidations>
  <pageMargins left="0.70866141732283472" right="0.70866141732283472" top="0.74803149606299213" bottom="0.74803149606299213" header="0.31496062992125984" footer="0.31496062992125984"/>
  <pageSetup paperSize="8" scale="70" orientation="portrait" r:id="rId1"/>
  <headerFooter scaleWithDoc="0">
    <oddHeader>&amp;R10 March 2014</oddHeader>
    <oddFooter>&amp;L&amp;F&amp;C&amp;A&amp;R&amp;P/&amp;N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A5792F332F6E438D3671D312F09125" ma:contentTypeVersion="0" ma:contentTypeDescription="Create a new document." ma:contentTypeScope="" ma:versionID="c2104561eb31cb03d3d9a7db205ba91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FEEC932-0944-46A0-9F79-A0C8420F4A49}">
  <ds:schemaRefs>
    <ds:schemaRef ds:uri="http://schemas.microsoft.com/sharepoint/v3/contenttype/forms"/>
  </ds:schemaRefs>
</ds:datastoreItem>
</file>

<file path=customXml/itemProps2.xml><?xml version="1.0" encoding="utf-8"?>
<ds:datastoreItem xmlns:ds="http://schemas.openxmlformats.org/officeDocument/2006/customXml" ds:itemID="{B5423CE1-4D67-408E-B1FD-7D36131432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29A57E0-E597-4302-B476-FD96514EDFCB}">
  <ds:schemaRefs>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look uptables</vt:lpstr>
      <vt:lpstr>Guidance</vt:lpstr>
      <vt:lpstr>Input Form</vt:lpstr>
      <vt:lpstr>CountryLookUp</vt:lpstr>
      <vt:lpstr>CurrencyLookUp</vt:lpstr>
      <vt:lpstr>DiseaseLookUp</vt:lpstr>
      <vt:lpstr>ExternalSourceLookUp</vt:lpstr>
      <vt:lpstr>'Input Form'!Print_Area</vt:lpstr>
      <vt:lpstr>ReportingCycleLookUp</vt:lpstr>
      <vt:lpstr>ReportingYearLookUp</vt:lpstr>
      <vt:lpstr>UnitLookUp</vt:lpstr>
    </vt:vector>
  </TitlesOfParts>
  <Company>The Global Fund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FundingModel_FinancialGapAndCPF_Table_en.xlsx</dc:title>
  <dc:creator>Dejan Loncar;Korah George</dc:creator>
  <cp:lastModifiedBy>Camila Morais Silva</cp:lastModifiedBy>
  <cp:lastPrinted>2014-03-11T10:23:31Z</cp:lastPrinted>
  <dcterms:created xsi:type="dcterms:W3CDTF">2012-12-10T15:52:00Z</dcterms:created>
  <dcterms:modified xsi:type="dcterms:W3CDTF">2015-10-30T13:55:45Z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0x01010068A5792F332F6E438D3671D312F09125</vt:lpwstr>
  </property>
  <property fmtid="{D5CDD505-2E9C-101B-9397-08002B2CF9AE}" pid="3" name="WorkflowCreationPath">
    <vt:lpwstr>2f7debbc-2b8d-44a1-9e0a-4005030c88f4,11;</vt:lpwstr>
  </property>
</Properties>
</file>